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\Зашихин И.Л\2025\Бюджет. лимиты 2025год\"/>
    </mc:Choice>
  </mc:AlternateContent>
  <xr:revisionPtr revIDLastSave="0" documentId="13_ncr:1_{283EEB16-F158-4428-BD9F-AE8848B1BBAF}" xr6:coauthVersionLast="47" xr6:coauthVersionMax="47" xr10:uidLastSave="{00000000-0000-0000-0000-000000000000}"/>
  <bookViews>
    <workbookView xWindow="780" yWindow="780" windowWidth="28005" windowHeight="14190" xr2:uid="{00000000-000D-0000-FFFF-FFFF00000000}"/>
  </bookViews>
  <sheets>
    <sheet name="уточн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3" i="2" l="1"/>
  <c r="J33" i="2"/>
  <c r="H33" i="2"/>
  <c r="F33" i="2"/>
  <c r="D33" i="2"/>
  <c r="E34" i="2"/>
  <c r="G34" i="2"/>
  <c r="I34" i="2"/>
  <c r="K34" i="2"/>
  <c r="L34" i="2"/>
  <c r="E35" i="2"/>
  <c r="G35" i="2"/>
  <c r="I35" i="2"/>
  <c r="K35" i="2"/>
  <c r="L35" i="2"/>
  <c r="M35" i="2"/>
  <c r="E27" i="2"/>
  <c r="E15" i="2"/>
  <c r="J12" i="2"/>
  <c r="H12" i="2"/>
  <c r="F12" i="2"/>
  <c r="D12" i="2"/>
  <c r="E28" i="2"/>
  <c r="G28" i="2"/>
  <c r="I28" i="2"/>
  <c r="K28" i="2"/>
  <c r="L28" i="2"/>
  <c r="L27" i="2"/>
  <c r="K27" i="2"/>
  <c r="I27" i="2"/>
  <c r="G27" i="2"/>
  <c r="J58" i="2"/>
  <c r="H58" i="2"/>
  <c r="F58" i="2"/>
  <c r="D58" i="2"/>
  <c r="L59" i="2"/>
  <c r="K59" i="2"/>
  <c r="I59" i="2"/>
  <c r="I60" i="2"/>
  <c r="G59" i="2"/>
  <c r="G60" i="2"/>
  <c r="E59" i="2"/>
  <c r="K56" i="2"/>
  <c r="I56" i="2"/>
  <c r="G56" i="2"/>
  <c r="E56" i="2"/>
  <c r="L25" i="2"/>
  <c r="I25" i="2"/>
  <c r="M25" i="2" s="1"/>
  <c r="J54" i="2"/>
  <c r="H54" i="2"/>
  <c r="F54" i="2"/>
  <c r="D54" i="2"/>
  <c r="J47" i="2"/>
  <c r="H47" i="2"/>
  <c r="F47" i="2"/>
  <c r="D47" i="2"/>
  <c r="J30" i="2"/>
  <c r="J43" i="2"/>
  <c r="J50" i="2"/>
  <c r="J52" i="2"/>
  <c r="J61" i="2"/>
  <c r="H30" i="2"/>
  <c r="F30" i="2"/>
  <c r="F43" i="2"/>
  <c r="D30" i="2"/>
  <c r="D43" i="2"/>
  <c r="E32" i="2"/>
  <c r="G32" i="2"/>
  <c r="I32" i="2"/>
  <c r="K32" i="2"/>
  <c r="E30" i="2"/>
  <c r="L26" i="2"/>
  <c r="L23" i="2"/>
  <c r="L22" i="2"/>
  <c r="L21" i="2"/>
  <c r="L20" i="2"/>
  <c r="L19" i="2"/>
  <c r="L18" i="2"/>
  <c r="L17" i="2"/>
  <c r="L15" i="2"/>
  <c r="L14" i="2"/>
  <c r="E26" i="2"/>
  <c r="K23" i="2"/>
  <c r="I23" i="2"/>
  <c r="G23" i="2"/>
  <c r="E23" i="2"/>
  <c r="H61" i="2"/>
  <c r="F61" i="2"/>
  <c r="D61" i="2"/>
  <c r="E62" i="2"/>
  <c r="E61" i="2" s="1"/>
  <c r="G62" i="2"/>
  <c r="G61" i="2" s="1"/>
  <c r="I62" i="2"/>
  <c r="I61" i="2" s="1"/>
  <c r="K62" i="2"/>
  <c r="K61" i="2" s="1"/>
  <c r="E60" i="2"/>
  <c r="E58" i="2" s="1"/>
  <c r="K60" i="2"/>
  <c r="E57" i="2"/>
  <c r="G57" i="2"/>
  <c r="K57" i="2"/>
  <c r="E55" i="2"/>
  <c r="G55" i="2"/>
  <c r="I55" i="2"/>
  <c r="K55" i="2"/>
  <c r="E53" i="2"/>
  <c r="E52" i="2" s="1"/>
  <c r="G53" i="2"/>
  <c r="G52" i="2" s="1"/>
  <c r="I53" i="2"/>
  <c r="I52" i="2" s="1"/>
  <c r="K53" i="2"/>
  <c r="K52" i="2" s="1"/>
  <c r="K50" i="2"/>
  <c r="E50" i="2"/>
  <c r="G50" i="2"/>
  <c r="I50" i="2"/>
  <c r="E49" i="2"/>
  <c r="E47" i="2" s="1"/>
  <c r="G49" i="2"/>
  <c r="G47" i="2" s="1"/>
  <c r="I49" i="2"/>
  <c r="I47" i="2" s="1"/>
  <c r="K49" i="2"/>
  <c r="K47" i="2" s="1"/>
  <c r="E46" i="2"/>
  <c r="G46" i="2"/>
  <c r="I46" i="2"/>
  <c r="K46" i="2"/>
  <c r="E45" i="2"/>
  <c r="G45" i="2"/>
  <c r="I45" i="2"/>
  <c r="K45" i="2"/>
  <c r="E42" i="2"/>
  <c r="G42" i="2"/>
  <c r="I42" i="2"/>
  <c r="K42" i="2"/>
  <c r="E41" i="2"/>
  <c r="G41" i="2"/>
  <c r="I41" i="2"/>
  <c r="K41" i="2"/>
  <c r="E40" i="2"/>
  <c r="G40" i="2"/>
  <c r="K40" i="2"/>
  <c r="I40" i="2"/>
  <c r="E36" i="2"/>
  <c r="G36" i="2"/>
  <c r="I36" i="2"/>
  <c r="K36" i="2"/>
  <c r="E39" i="2"/>
  <c r="G39" i="2"/>
  <c r="I39" i="2"/>
  <c r="K39" i="2"/>
  <c r="E37" i="2"/>
  <c r="I37" i="2"/>
  <c r="K37" i="2"/>
  <c r="K38" i="2"/>
  <c r="G37" i="2"/>
  <c r="E38" i="2"/>
  <c r="G38" i="2"/>
  <c r="I38" i="2"/>
  <c r="E13" i="2"/>
  <c r="G13" i="2"/>
  <c r="G15" i="2"/>
  <c r="I13" i="2"/>
  <c r="K13" i="2"/>
  <c r="E14" i="2"/>
  <c r="G14" i="2"/>
  <c r="I14" i="2"/>
  <c r="K14" i="2"/>
  <c r="I15" i="2"/>
  <c r="K15" i="2"/>
  <c r="E17" i="2"/>
  <c r="G17" i="2"/>
  <c r="I17" i="2"/>
  <c r="K17" i="2"/>
  <c r="E18" i="2"/>
  <c r="G18" i="2"/>
  <c r="I18" i="2"/>
  <c r="K18" i="2"/>
  <c r="E19" i="2"/>
  <c r="G19" i="2"/>
  <c r="I19" i="2"/>
  <c r="K19" i="2"/>
  <c r="E20" i="2"/>
  <c r="G20" i="2"/>
  <c r="I20" i="2"/>
  <c r="K20" i="2"/>
  <c r="E21" i="2"/>
  <c r="G21" i="2"/>
  <c r="I21" i="2"/>
  <c r="K21" i="2"/>
  <c r="E22" i="2"/>
  <c r="G22" i="2"/>
  <c r="I22" i="2"/>
  <c r="K22" i="2"/>
  <c r="G26" i="2"/>
  <c r="K26" i="2"/>
  <c r="L13" i="2"/>
  <c r="L62" i="2"/>
  <c r="L61" i="2" s="1"/>
  <c r="L60" i="2"/>
  <c r="L58" i="2" s="1"/>
  <c r="L57" i="2"/>
  <c r="L55" i="2"/>
  <c r="L53" i="2"/>
  <c r="L52" i="2" s="1"/>
  <c r="L50" i="2"/>
  <c r="H52" i="2"/>
  <c r="F52" i="2"/>
  <c r="D52" i="2"/>
  <c r="L49" i="2"/>
  <c r="L47" i="2" s="1"/>
  <c r="L32" i="2"/>
  <c r="L36" i="2"/>
  <c r="L39" i="2"/>
  <c r="L42" i="2"/>
  <c r="L37" i="2"/>
  <c r="L41" i="2"/>
  <c r="L40" i="2"/>
  <c r="L38" i="2"/>
  <c r="H43" i="2"/>
  <c r="F50" i="2"/>
  <c r="L46" i="2"/>
  <c r="L45" i="2"/>
  <c r="H50" i="2"/>
  <c r="D50" i="2"/>
  <c r="I33" i="2" l="1"/>
  <c r="E33" i="2"/>
  <c r="K33" i="2"/>
  <c r="M34" i="2"/>
  <c r="M27" i="2"/>
  <c r="G33" i="2"/>
  <c r="K58" i="2"/>
  <c r="L30" i="2"/>
  <c r="M15" i="2"/>
  <c r="M38" i="2"/>
  <c r="I54" i="2"/>
  <c r="I58" i="2"/>
  <c r="M28" i="2"/>
  <c r="L43" i="2"/>
  <c r="L12" i="2"/>
  <c r="K54" i="2"/>
  <c r="M50" i="2"/>
  <c r="M60" i="2"/>
  <c r="M49" i="2"/>
  <c r="M47" i="2" s="1"/>
  <c r="K30" i="2"/>
  <c r="E54" i="2"/>
  <c r="M55" i="2"/>
  <c r="M22" i="2"/>
  <c r="M59" i="2"/>
  <c r="L54" i="2"/>
  <c r="I30" i="2"/>
  <c r="M56" i="2"/>
  <c r="M62" i="2"/>
  <c r="M61" i="2" s="1"/>
  <c r="M42" i="2"/>
  <c r="M53" i="2"/>
  <c r="M52" i="2" s="1"/>
  <c r="K43" i="2"/>
  <c r="M45" i="2"/>
  <c r="E43" i="2"/>
  <c r="E29" i="2" s="1"/>
  <c r="M23" i="2"/>
  <c r="M21" i="2"/>
  <c r="M20" i="2"/>
  <c r="M19" i="2"/>
  <c r="M18" i="2"/>
  <c r="M17" i="2"/>
  <c r="K12" i="2"/>
  <c r="M14" i="2"/>
  <c r="M13" i="2"/>
  <c r="J29" i="2"/>
  <c r="J63" i="2" s="1"/>
  <c r="M46" i="2"/>
  <c r="G43" i="2"/>
  <c r="G12" i="2"/>
  <c r="M26" i="2"/>
  <c r="I12" i="2"/>
  <c r="E12" i="2"/>
  <c r="M37" i="2"/>
  <c r="M40" i="2"/>
  <c r="I43" i="2"/>
  <c r="G54" i="2"/>
  <c r="M57" i="2"/>
  <c r="H29" i="2"/>
  <c r="H63" i="2" s="1"/>
  <c r="G58" i="2"/>
  <c r="M39" i="2"/>
  <c r="M36" i="2"/>
  <c r="M41" i="2"/>
  <c r="G30" i="2"/>
  <c r="D29" i="2"/>
  <c r="D63" i="2" s="1"/>
  <c r="F29" i="2"/>
  <c r="F63" i="2" s="1"/>
  <c r="M32" i="2"/>
  <c r="M33" i="2" l="1"/>
  <c r="L29" i="2"/>
  <c r="L63" i="2" s="1"/>
  <c r="M58" i="2"/>
  <c r="M30" i="2"/>
  <c r="I29" i="2"/>
  <c r="I63" i="2" s="1"/>
  <c r="M54" i="2"/>
  <c r="M12" i="2"/>
  <c r="K29" i="2"/>
  <c r="K63" i="2" s="1"/>
  <c r="M43" i="2"/>
  <c r="E63" i="2"/>
  <c r="G29" i="2"/>
  <c r="G63" i="2" s="1"/>
  <c r="M29" i="2" l="1"/>
  <c r="M63" i="2" s="1"/>
</calcChain>
</file>

<file path=xl/sharedStrings.xml><?xml version="1.0" encoding="utf-8"?>
<sst xmlns="http://schemas.openxmlformats.org/spreadsheetml/2006/main" count="78" uniqueCount="68">
  <si>
    <t>ЛИМИТЫ</t>
  </si>
  <si>
    <t>Гкал</t>
  </si>
  <si>
    <t>Тыс.руб.</t>
  </si>
  <si>
    <t>Наименование учреждения</t>
  </si>
  <si>
    <t>Приложение</t>
  </si>
  <si>
    <t>администрации района</t>
  </si>
  <si>
    <t>всего, в том числе</t>
  </si>
  <si>
    <t>ОАО "Коммунэнерго"</t>
  </si>
  <si>
    <t xml:space="preserve">Перевозское, всего, в том числе </t>
  </si>
  <si>
    <t>1  квартал</t>
  </si>
  <si>
    <t>2  квартал</t>
  </si>
  <si>
    <t>3 квартал</t>
  </si>
  <si>
    <t>4 квартал</t>
  </si>
  <si>
    <t>Всего</t>
  </si>
  <si>
    <t>ХРГ(ООО "Кировавтогаз")</t>
  </si>
  <si>
    <t>ХРГ-Гаражи (Спартака, 36) ООО "Кировавтогаз"</t>
  </si>
  <si>
    <t>Библиотека Швариха ООО "Кировавтогаз"</t>
  </si>
  <si>
    <t>Библиотека Медведок ООО "Кировавтогаз"</t>
  </si>
  <si>
    <t>к постановлению</t>
  </si>
  <si>
    <t>МКДОУ с.Швариха</t>
  </si>
  <si>
    <t>МКДОУ п.Медведок</t>
  </si>
  <si>
    <t>, всего, в том  числе</t>
  </si>
  <si>
    <t xml:space="preserve"> </t>
  </si>
  <si>
    <t>ООО "Кировавтогаз"</t>
  </si>
  <si>
    <t>МКДОУ №1</t>
  </si>
  <si>
    <t>тариф</t>
  </si>
  <si>
    <t>МКДОУ Чащино</t>
  </si>
  <si>
    <t>Администрация  ООО "Кировавтогаз"</t>
  </si>
  <si>
    <t>ДКЧащино ООО "Кировавтогаз"</t>
  </si>
  <si>
    <t>ДК Перевоз ООО "Кировавтогаз"</t>
  </si>
  <si>
    <t>ДК Кырчаны ООО "Кировавтогаз"</t>
  </si>
  <si>
    <t>ДК Зыково ООО "Кировавтогаз"</t>
  </si>
  <si>
    <t>Администрация,ООО "Кировавтогаз"</t>
  </si>
  <si>
    <t>Администрация, ООО "Кировавтогаз"</t>
  </si>
  <si>
    <t>ИТОГО</t>
  </si>
  <si>
    <t>МКДОУ № 5</t>
  </si>
  <si>
    <t>МКДОУ № 2</t>
  </si>
  <si>
    <t>МКОУ ООШ с.Швариха</t>
  </si>
  <si>
    <t>МКОУ ООШ д.Перевоз</t>
  </si>
  <si>
    <t>МКОУ ООШ п.Медведок</t>
  </si>
  <si>
    <t>МКДОУ п.Аркуль</t>
  </si>
  <si>
    <t xml:space="preserve"> МКОУ СОШ  п.Аркуль</t>
  </si>
  <si>
    <t>1.Администрация Нолинского  района</t>
  </si>
  <si>
    <t xml:space="preserve">2.Отдел образования </t>
  </si>
  <si>
    <t>ДК Швариха  ООО "Кировавтогаз"</t>
  </si>
  <si>
    <t>ДК Медведок  ООО "Кировавтогаз"</t>
  </si>
  <si>
    <t>Администрация ООО "Кировавтогаз"</t>
  </si>
  <si>
    <t xml:space="preserve">Нолинское городское поселение  </t>
  </si>
  <si>
    <t xml:space="preserve">Аркульское городское поселение </t>
  </si>
  <si>
    <t>Медведское сельское поселение</t>
  </si>
  <si>
    <t xml:space="preserve">Шварихинское сельское поселение  </t>
  </si>
  <si>
    <t xml:space="preserve">Рябиновское  сельское поселение  </t>
  </si>
  <si>
    <t xml:space="preserve">Перевозское сельское поселение   </t>
  </si>
  <si>
    <t>Дом культуры (квартиры) "Кировавтогаз"</t>
  </si>
  <si>
    <t>ДК Татаурово (администрация поселения)</t>
  </si>
  <si>
    <t>МКУДО "ДДТ" г. Нолинск</t>
  </si>
  <si>
    <t>Гаражи Спартака 34 ООО "Кировавтогаз"</t>
  </si>
  <si>
    <t xml:space="preserve">            </t>
  </si>
  <si>
    <t>Помещение ул.Коммуны 2а ОАО "Кировавтогаз"</t>
  </si>
  <si>
    <t>Архив- рай. ОАО"Кировавтогаз"</t>
  </si>
  <si>
    <t>Здание ул. Федосеева 2 "Кировавтогаз"</t>
  </si>
  <si>
    <t>МКУДО ФОК "Кировавтогаз"</t>
  </si>
  <si>
    <t>МКУДО (спорткомплекс) "Кировавтогаз"</t>
  </si>
  <si>
    <t>Библиотека Рябиновщина ОАО "Адм. С.П."</t>
  </si>
  <si>
    <t>Администрация индивид.Адм. СП</t>
  </si>
  <si>
    <t xml:space="preserve">                   потребления   теплоэнергии бюджетными учреждениями Нолинского района     на 2027 год</t>
  </si>
  <si>
    <t>с 01.01. 2027</t>
  </si>
  <si>
    <t>с 01.07. 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</si>
</sst>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indexed="10"/>
      <name val="Times New Roman"/>
      <family val="1"/>
      <charset val="204"/>
    </font>
    <font>
      <b/>
      <sz val="16"/>
      <color indexed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5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0" fontId="5" fillId="0" borderId="0" xfId="0" applyFont="1" applyFill="1" applyBorder="1" applyAlignment="1">
      <alignment vertical="top" wrapText="1"/>
    </xf>
    <xf numFmtId="0" fontId="6" fillId="0" borderId="0" xfId="0" applyFont="1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2" xfId="0" applyBorder="1" applyAlignment="1"/>
    <xf numFmtId="0" fontId="0" fillId="0" borderId="0" xfId="0" applyBorder="1"/>
    <xf numFmtId="0" fontId="0" fillId="0" borderId="0" xfId="0" applyBorder="1" applyAlignment="1"/>
    <xf numFmtId="0" fontId="0" fillId="0" borderId="0" xfId="0" applyFont="1" applyBorder="1"/>
    <xf numFmtId="0" fontId="6" fillId="0" borderId="0" xfId="0" applyFont="1" applyBorder="1"/>
    <xf numFmtId="0" fontId="0" fillId="2" borderId="0" xfId="0" applyFill="1" applyBorder="1"/>
    <xf numFmtId="164" fontId="4" fillId="2" borderId="0" xfId="0" applyNumberFormat="1" applyFont="1" applyFill="1" applyBorder="1" applyAlignment="1">
      <alignment vertical="top" wrapText="1"/>
    </xf>
    <xf numFmtId="0" fontId="8" fillId="0" borderId="0" xfId="0" applyFont="1"/>
    <xf numFmtId="0" fontId="9" fillId="3" borderId="3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vertical="top" wrapText="1"/>
    </xf>
    <xf numFmtId="0" fontId="9" fillId="3" borderId="3" xfId="0" applyFont="1" applyFill="1" applyBorder="1" applyAlignment="1">
      <alignment vertical="top" wrapText="1"/>
    </xf>
    <xf numFmtId="164" fontId="9" fillId="3" borderId="3" xfId="0" applyNumberFormat="1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2" fontId="7" fillId="0" borderId="5" xfId="0" applyNumberFormat="1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165" fontId="7" fillId="0" borderId="5" xfId="0" applyNumberFormat="1" applyFont="1" applyFill="1" applyBorder="1" applyAlignment="1">
      <alignment vertical="top" wrapText="1"/>
    </xf>
    <xf numFmtId="164" fontId="7" fillId="0" borderId="5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2" fontId="10" fillId="2" borderId="3" xfId="0" applyNumberFormat="1" applyFont="1" applyFill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2" fontId="10" fillId="2" borderId="6" xfId="0" applyNumberFormat="1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9" fillId="3" borderId="7" xfId="0" applyFont="1" applyFill="1" applyBorder="1" applyAlignment="1">
      <alignment vertical="top" wrapText="1"/>
    </xf>
    <xf numFmtId="0" fontId="11" fillId="3" borderId="8" xfId="0" applyFont="1" applyFill="1" applyBorder="1" applyAlignment="1">
      <alignment vertical="top" wrapText="1"/>
    </xf>
    <xf numFmtId="164" fontId="9" fillId="3" borderId="8" xfId="0" applyNumberFormat="1" applyFont="1" applyFill="1" applyBorder="1" applyAlignment="1">
      <alignment vertical="top" wrapText="1"/>
    </xf>
    <xf numFmtId="0" fontId="9" fillId="0" borderId="5" xfId="0" applyFont="1" applyFill="1" applyBorder="1" applyAlignment="1">
      <alignment vertical="top" wrapText="1"/>
    </xf>
    <xf numFmtId="2" fontId="9" fillId="0" borderId="9" xfId="0" applyNumberFormat="1" applyFont="1" applyFill="1" applyBorder="1" applyAlignment="1">
      <alignment vertical="top" wrapText="1"/>
    </xf>
    <xf numFmtId="164" fontId="9" fillId="0" borderId="5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7" fillId="0" borderId="9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vertical="top" wrapText="1"/>
    </xf>
    <xf numFmtId="2" fontId="9" fillId="2" borderId="3" xfId="0" applyNumberFormat="1" applyFont="1" applyFill="1" applyBorder="1" applyAlignment="1">
      <alignment vertical="top" wrapText="1"/>
    </xf>
    <xf numFmtId="164" fontId="9" fillId="2" borderId="3" xfId="0" applyNumberFormat="1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 wrapText="1"/>
    </xf>
    <xf numFmtId="164" fontId="9" fillId="0" borderId="3" xfId="0" applyNumberFormat="1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2" fontId="12" fillId="0" borderId="3" xfId="0" applyNumberFormat="1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164" fontId="9" fillId="0" borderId="6" xfId="0" applyNumberFormat="1" applyFont="1" applyFill="1" applyBorder="1" applyAlignment="1">
      <alignment vertical="top" wrapText="1"/>
    </xf>
    <xf numFmtId="0" fontId="9" fillId="3" borderId="11" xfId="0" applyFont="1" applyFill="1" applyBorder="1" applyAlignment="1">
      <alignment vertical="top" wrapText="1"/>
    </xf>
    <xf numFmtId="0" fontId="8" fillId="3" borderId="3" xfId="0" applyFont="1" applyFill="1" applyBorder="1" applyAlignment="1"/>
    <xf numFmtId="165" fontId="9" fillId="3" borderId="3" xfId="0" applyNumberFormat="1" applyFont="1" applyFill="1" applyBorder="1" applyAlignment="1">
      <alignment vertical="top" wrapText="1"/>
    </xf>
    <xf numFmtId="0" fontId="9" fillId="3" borderId="4" xfId="0" applyFont="1" applyFill="1" applyBorder="1" applyAlignment="1">
      <alignment vertical="top" wrapText="1"/>
    </xf>
    <xf numFmtId="0" fontId="8" fillId="0" borderId="3" xfId="0" applyFont="1" applyBorder="1" applyAlignment="1"/>
    <xf numFmtId="0" fontId="7" fillId="0" borderId="5" xfId="0" applyFont="1" applyBorder="1" applyAlignment="1">
      <alignment vertical="top" wrapText="1"/>
    </xf>
    <xf numFmtId="164" fontId="7" fillId="0" borderId="5" xfId="0" applyNumberFormat="1" applyFont="1" applyBorder="1" applyAlignment="1">
      <alignment vertical="top" wrapText="1"/>
    </xf>
    <xf numFmtId="0" fontId="9" fillId="3" borderId="12" xfId="0" applyFont="1" applyFill="1" applyBorder="1" applyAlignment="1">
      <alignment vertical="top" wrapText="1"/>
    </xf>
    <xf numFmtId="2" fontId="11" fillId="3" borderId="13" xfId="0" applyNumberFormat="1" applyFont="1" applyFill="1" applyBorder="1" applyAlignment="1">
      <alignment vertical="top" wrapText="1"/>
    </xf>
    <xf numFmtId="164" fontId="9" fillId="3" borderId="13" xfId="0" applyNumberFormat="1" applyFont="1" applyFill="1" applyBorder="1" applyAlignment="1">
      <alignment vertical="top" wrapText="1"/>
    </xf>
    <xf numFmtId="0" fontId="9" fillId="3" borderId="14" xfId="0" applyFont="1" applyFill="1" applyBorder="1" applyAlignment="1">
      <alignment vertical="top" wrapText="1"/>
    </xf>
    <xf numFmtId="0" fontId="12" fillId="3" borderId="15" xfId="0" applyFont="1" applyFill="1" applyBorder="1" applyAlignment="1">
      <alignment vertical="top" wrapText="1"/>
    </xf>
    <xf numFmtId="2" fontId="12" fillId="3" borderId="15" xfId="0" applyNumberFormat="1" applyFont="1" applyFill="1" applyBorder="1" applyAlignment="1">
      <alignment vertical="top" wrapText="1"/>
    </xf>
    <xf numFmtId="164" fontId="9" fillId="3" borderId="15" xfId="0" applyNumberFormat="1" applyFont="1" applyFill="1" applyBorder="1" applyAlignment="1">
      <alignment vertical="top" wrapText="1"/>
    </xf>
    <xf numFmtId="0" fontId="9" fillId="3" borderId="16" xfId="0" applyFont="1" applyFill="1" applyBorder="1" applyAlignment="1">
      <alignment vertical="top" wrapText="1"/>
    </xf>
    <xf numFmtId="0" fontId="12" fillId="3" borderId="17" xfId="0" applyFont="1" applyFill="1" applyBorder="1" applyAlignment="1">
      <alignment vertical="top" wrapText="1"/>
    </xf>
    <xf numFmtId="2" fontId="12" fillId="3" borderId="17" xfId="0" applyNumberFormat="1" applyFont="1" applyFill="1" applyBorder="1" applyAlignment="1">
      <alignment vertical="top" wrapText="1"/>
    </xf>
    <xf numFmtId="0" fontId="12" fillId="3" borderId="3" xfId="0" applyFont="1" applyFill="1" applyBorder="1" applyAlignment="1">
      <alignment vertical="top" wrapText="1"/>
    </xf>
    <xf numFmtId="2" fontId="12" fillId="3" borderId="3" xfId="0" applyNumberFormat="1" applyFont="1" applyFill="1" applyBorder="1" applyAlignment="1">
      <alignment vertical="top" wrapText="1"/>
    </xf>
    <xf numFmtId="0" fontId="11" fillId="3" borderId="3" xfId="0" applyFont="1" applyFill="1" applyBorder="1" applyAlignment="1">
      <alignment vertical="top" wrapText="1"/>
    </xf>
    <xf numFmtId="2" fontId="7" fillId="3" borderId="3" xfId="0" applyNumberFormat="1" applyFont="1" applyFill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164" fontId="7" fillId="2" borderId="3" xfId="0" applyNumberFormat="1" applyFont="1" applyFill="1" applyBorder="1" applyAlignment="1">
      <alignment vertical="top" wrapText="1"/>
    </xf>
    <xf numFmtId="164" fontId="7" fillId="2" borderId="19" xfId="0" applyNumberFormat="1" applyFont="1" applyFill="1" applyBorder="1" applyAlignment="1">
      <alignment vertical="top" wrapText="1"/>
    </xf>
    <xf numFmtId="164" fontId="7" fillId="0" borderId="9" xfId="0" applyNumberFormat="1" applyFont="1" applyFill="1" applyBorder="1" applyAlignment="1">
      <alignment vertical="top" wrapText="1"/>
    </xf>
    <xf numFmtId="0" fontId="8" fillId="0" borderId="3" xfId="0" applyFont="1" applyBorder="1"/>
    <xf numFmtId="0" fontId="10" fillId="0" borderId="3" xfId="0" applyFont="1" applyBorder="1" applyAlignment="1">
      <alignment vertical="top" wrapText="1"/>
    </xf>
    <xf numFmtId="0" fontId="10" fillId="0" borderId="5" xfId="0" applyFont="1" applyFill="1" applyBorder="1" applyAlignment="1">
      <alignment vertical="top" wrapText="1"/>
    </xf>
    <xf numFmtId="2" fontId="9" fillId="0" borderId="3" xfId="0" applyNumberFormat="1" applyFont="1" applyBorder="1" applyAlignment="1">
      <alignment vertical="top" wrapText="1"/>
    </xf>
    <xf numFmtId="164" fontId="7" fillId="0" borderId="6" xfId="0" applyNumberFormat="1" applyFont="1" applyBorder="1" applyAlignment="1">
      <alignment vertical="top" wrapText="1"/>
    </xf>
    <xf numFmtId="164" fontId="7" fillId="0" borderId="6" xfId="0" applyNumberFormat="1" applyFont="1" applyFill="1" applyBorder="1" applyAlignment="1">
      <alignment vertical="top" wrapText="1"/>
    </xf>
    <xf numFmtId="164" fontId="7" fillId="0" borderId="3" xfId="0" applyNumberFormat="1" applyFont="1" applyBorder="1" applyAlignment="1">
      <alignment vertical="top" wrapText="1"/>
    </xf>
    <xf numFmtId="164" fontId="7" fillId="0" borderId="3" xfId="0" applyNumberFormat="1" applyFont="1" applyFill="1" applyBorder="1" applyAlignment="1">
      <alignment vertical="top" wrapText="1"/>
    </xf>
    <xf numFmtId="164" fontId="7" fillId="0" borderId="10" xfId="0" applyNumberFormat="1" applyFont="1" applyBorder="1" applyAlignment="1">
      <alignment vertical="top" wrapText="1"/>
    </xf>
    <xf numFmtId="164" fontId="10" fillId="0" borderId="3" xfId="0" applyNumberFormat="1" applyFont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165" fontId="7" fillId="0" borderId="9" xfId="0" applyNumberFormat="1" applyFont="1" applyFill="1" applyBorder="1" applyAlignment="1">
      <alignment vertical="top" wrapText="1"/>
    </xf>
    <xf numFmtId="0" fontId="7" fillId="0" borderId="3" xfId="0" applyFont="1" applyBorder="1" applyAlignment="1">
      <alignment horizontal="left" vertical="center"/>
    </xf>
    <xf numFmtId="164" fontId="9" fillId="0" borderId="10" xfId="0" applyNumberFormat="1" applyFont="1" applyFill="1" applyBorder="1" applyAlignment="1">
      <alignment vertical="top" wrapText="1"/>
    </xf>
    <xf numFmtId="0" fontId="7" fillId="0" borderId="24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0" xfId="0" applyFont="1" applyAlignment="1">
      <alignment horizontal="center"/>
    </xf>
    <xf numFmtId="0" fontId="7" fillId="4" borderId="22" xfId="0" applyFont="1" applyFill="1" applyBorder="1" applyAlignment="1">
      <alignment horizontal="center" vertical="top" wrapText="1"/>
    </xf>
    <xf numFmtId="0" fontId="7" fillId="4" borderId="21" xfId="0" applyFont="1" applyFill="1" applyBorder="1" applyAlignment="1">
      <alignment horizontal="center" vertical="top" wrapText="1"/>
    </xf>
    <xf numFmtId="0" fontId="7" fillId="5" borderId="22" xfId="0" applyFont="1" applyFill="1" applyBorder="1" applyAlignment="1">
      <alignment horizontal="center" vertical="top" wrapText="1"/>
    </xf>
    <xf numFmtId="0" fontId="7" fillId="5" borderId="23" xfId="0" applyFont="1" applyFill="1" applyBorder="1" applyAlignment="1">
      <alignment horizontal="center" vertical="top" wrapText="1"/>
    </xf>
    <xf numFmtId="0" fontId="7" fillId="0" borderId="2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164" fontId="9" fillId="0" borderId="5" xfId="0" applyNumberFormat="1" applyFont="1" applyFill="1" applyBorder="1" applyAlignment="1">
      <alignment vertical="top" wrapText="1"/>
    </xf>
    <xf numFmtId="0" fontId="9" fillId="0" borderId="10" xfId="0" applyFont="1" applyFill="1" applyBorder="1" applyAlignment="1">
      <alignment vertical="top" wrapText="1"/>
    </xf>
    <xf numFmtId="0" fontId="7" fillId="0" borderId="0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31</xdr:row>
      <xdr:rowOff>0</xdr:rowOff>
    </xdr:from>
    <xdr:to>
      <xdr:col>5</xdr:col>
      <xdr:colOff>0</xdr:colOff>
      <xdr:row>31</xdr:row>
      <xdr:rowOff>0</xdr:rowOff>
    </xdr:to>
    <xdr:sp macro="" textlink="">
      <xdr:nvSpPr>
        <xdr:cNvPr id="13993" name="Line 3">
          <a:extLst>
            <a:ext uri="{FF2B5EF4-FFF2-40B4-BE49-F238E27FC236}">
              <a16:creationId xmlns:a16="http://schemas.microsoft.com/office/drawing/2014/main" id="{00000000-0008-0000-0000-0000A9360000}"/>
            </a:ext>
          </a:extLst>
        </xdr:cNvPr>
        <xdr:cNvSpPr>
          <a:spLocks noChangeShapeType="1"/>
        </xdr:cNvSpPr>
      </xdr:nvSpPr>
      <xdr:spPr bwMode="auto">
        <a:xfrm>
          <a:off x="5248275" y="12592050"/>
          <a:ext cx="9715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342900</xdr:colOff>
      <xdr:row>30</xdr:row>
      <xdr:rowOff>457200</xdr:rowOff>
    </xdr:from>
    <xdr:to>
      <xdr:col>4</xdr:col>
      <xdr:colOff>66675</xdr:colOff>
      <xdr:row>30</xdr:row>
      <xdr:rowOff>457200</xdr:rowOff>
    </xdr:to>
    <xdr:sp macro="" textlink="">
      <xdr:nvSpPr>
        <xdr:cNvPr id="13994" name="Line 4">
          <a:extLst>
            <a:ext uri="{FF2B5EF4-FFF2-40B4-BE49-F238E27FC236}">
              <a16:creationId xmlns:a16="http://schemas.microsoft.com/office/drawing/2014/main" id="{00000000-0008-0000-0000-0000AA360000}"/>
            </a:ext>
          </a:extLst>
        </xdr:cNvPr>
        <xdr:cNvSpPr>
          <a:spLocks noChangeShapeType="1"/>
        </xdr:cNvSpPr>
      </xdr:nvSpPr>
      <xdr:spPr bwMode="auto">
        <a:xfrm>
          <a:off x="46005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30</xdr:row>
      <xdr:rowOff>457200</xdr:rowOff>
    </xdr:from>
    <xdr:to>
      <xdr:col>5</xdr:col>
      <xdr:colOff>66675</xdr:colOff>
      <xdr:row>30</xdr:row>
      <xdr:rowOff>457200</xdr:rowOff>
    </xdr:to>
    <xdr:sp macro="" textlink="">
      <xdr:nvSpPr>
        <xdr:cNvPr id="13995" name="Line 6">
          <a:extLst>
            <a:ext uri="{FF2B5EF4-FFF2-40B4-BE49-F238E27FC236}">
              <a16:creationId xmlns:a16="http://schemas.microsoft.com/office/drawing/2014/main" id="{00000000-0008-0000-0000-0000AB360000}"/>
            </a:ext>
          </a:extLst>
        </xdr:cNvPr>
        <xdr:cNvSpPr>
          <a:spLocks noChangeShapeType="1"/>
        </xdr:cNvSpPr>
      </xdr:nvSpPr>
      <xdr:spPr bwMode="auto">
        <a:xfrm>
          <a:off x="55816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30</xdr:row>
      <xdr:rowOff>457200</xdr:rowOff>
    </xdr:from>
    <xdr:to>
      <xdr:col>6</xdr:col>
      <xdr:colOff>66675</xdr:colOff>
      <xdr:row>30</xdr:row>
      <xdr:rowOff>457200</xdr:rowOff>
    </xdr:to>
    <xdr:sp macro="" textlink="">
      <xdr:nvSpPr>
        <xdr:cNvPr id="13996" name="Line 7">
          <a:extLst>
            <a:ext uri="{FF2B5EF4-FFF2-40B4-BE49-F238E27FC236}">
              <a16:creationId xmlns:a16="http://schemas.microsoft.com/office/drawing/2014/main" id="{00000000-0008-0000-0000-0000AC360000}"/>
            </a:ext>
          </a:extLst>
        </xdr:cNvPr>
        <xdr:cNvSpPr>
          <a:spLocks noChangeShapeType="1"/>
        </xdr:cNvSpPr>
      </xdr:nvSpPr>
      <xdr:spPr bwMode="auto">
        <a:xfrm>
          <a:off x="65627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30</xdr:row>
      <xdr:rowOff>457200</xdr:rowOff>
    </xdr:from>
    <xdr:to>
      <xdr:col>7</xdr:col>
      <xdr:colOff>66675</xdr:colOff>
      <xdr:row>30</xdr:row>
      <xdr:rowOff>457200</xdr:rowOff>
    </xdr:to>
    <xdr:sp macro="" textlink="">
      <xdr:nvSpPr>
        <xdr:cNvPr id="13997" name="Line 8">
          <a:extLst>
            <a:ext uri="{FF2B5EF4-FFF2-40B4-BE49-F238E27FC236}">
              <a16:creationId xmlns:a16="http://schemas.microsoft.com/office/drawing/2014/main" id="{00000000-0008-0000-0000-0000AD360000}"/>
            </a:ext>
          </a:extLst>
        </xdr:cNvPr>
        <xdr:cNvSpPr>
          <a:spLocks noChangeShapeType="1"/>
        </xdr:cNvSpPr>
      </xdr:nvSpPr>
      <xdr:spPr bwMode="auto">
        <a:xfrm>
          <a:off x="75438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30</xdr:row>
      <xdr:rowOff>457200</xdr:rowOff>
    </xdr:from>
    <xdr:to>
      <xdr:col>8</xdr:col>
      <xdr:colOff>66675</xdr:colOff>
      <xdr:row>30</xdr:row>
      <xdr:rowOff>457200</xdr:rowOff>
    </xdr:to>
    <xdr:sp macro="" textlink="">
      <xdr:nvSpPr>
        <xdr:cNvPr id="13998" name="Line 9">
          <a:extLst>
            <a:ext uri="{FF2B5EF4-FFF2-40B4-BE49-F238E27FC236}">
              <a16:creationId xmlns:a16="http://schemas.microsoft.com/office/drawing/2014/main" id="{00000000-0008-0000-0000-0000AE360000}"/>
            </a:ext>
          </a:extLst>
        </xdr:cNvPr>
        <xdr:cNvSpPr>
          <a:spLocks noChangeShapeType="1"/>
        </xdr:cNvSpPr>
      </xdr:nvSpPr>
      <xdr:spPr bwMode="auto">
        <a:xfrm>
          <a:off x="85248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30</xdr:row>
      <xdr:rowOff>457200</xdr:rowOff>
    </xdr:from>
    <xdr:to>
      <xdr:col>9</xdr:col>
      <xdr:colOff>66675</xdr:colOff>
      <xdr:row>30</xdr:row>
      <xdr:rowOff>457200</xdr:rowOff>
    </xdr:to>
    <xdr:sp macro="" textlink="">
      <xdr:nvSpPr>
        <xdr:cNvPr id="13999" name="Line 10">
          <a:extLst>
            <a:ext uri="{FF2B5EF4-FFF2-40B4-BE49-F238E27FC236}">
              <a16:creationId xmlns:a16="http://schemas.microsoft.com/office/drawing/2014/main" id="{00000000-0008-0000-0000-0000AF360000}"/>
            </a:ext>
          </a:extLst>
        </xdr:cNvPr>
        <xdr:cNvSpPr>
          <a:spLocks noChangeShapeType="1"/>
        </xdr:cNvSpPr>
      </xdr:nvSpPr>
      <xdr:spPr bwMode="auto">
        <a:xfrm>
          <a:off x="95059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342900</xdr:colOff>
      <xdr:row>30</xdr:row>
      <xdr:rowOff>457200</xdr:rowOff>
    </xdr:from>
    <xdr:to>
      <xdr:col>10</xdr:col>
      <xdr:colOff>66675</xdr:colOff>
      <xdr:row>30</xdr:row>
      <xdr:rowOff>457200</xdr:rowOff>
    </xdr:to>
    <xdr:sp macro="" textlink="">
      <xdr:nvSpPr>
        <xdr:cNvPr id="14000" name="Line 11">
          <a:extLst>
            <a:ext uri="{FF2B5EF4-FFF2-40B4-BE49-F238E27FC236}">
              <a16:creationId xmlns:a16="http://schemas.microsoft.com/office/drawing/2014/main" id="{00000000-0008-0000-0000-0000B0360000}"/>
            </a:ext>
          </a:extLst>
        </xdr:cNvPr>
        <xdr:cNvSpPr>
          <a:spLocks noChangeShapeType="1"/>
        </xdr:cNvSpPr>
      </xdr:nvSpPr>
      <xdr:spPr bwMode="auto">
        <a:xfrm>
          <a:off x="104870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30</xdr:row>
      <xdr:rowOff>457200</xdr:rowOff>
    </xdr:from>
    <xdr:to>
      <xdr:col>5</xdr:col>
      <xdr:colOff>66675</xdr:colOff>
      <xdr:row>30</xdr:row>
      <xdr:rowOff>457200</xdr:rowOff>
    </xdr:to>
    <xdr:sp macro="" textlink="">
      <xdr:nvSpPr>
        <xdr:cNvPr id="14001" name="Line 12">
          <a:extLst>
            <a:ext uri="{FF2B5EF4-FFF2-40B4-BE49-F238E27FC236}">
              <a16:creationId xmlns:a16="http://schemas.microsoft.com/office/drawing/2014/main" id="{00000000-0008-0000-0000-0000B1360000}"/>
            </a:ext>
          </a:extLst>
        </xdr:cNvPr>
        <xdr:cNvSpPr>
          <a:spLocks noChangeShapeType="1"/>
        </xdr:cNvSpPr>
      </xdr:nvSpPr>
      <xdr:spPr bwMode="auto">
        <a:xfrm>
          <a:off x="55816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30</xdr:row>
      <xdr:rowOff>457200</xdr:rowOff>
    </xdr:from>
    <xdr:to>
      <xdr:col>6</xdr:col>
      <xdr:colOff>66675</xdr:colOff>
      <xdr:row>30</xdr:row>
      <xdr:rowOff>457200</xdr:rowOff>
    </xdr:to>
    <xdr:sp macro="" textlink="">
      <xdr:nvSpPr>
        <xdr:cNvPr id="14002" name="Line 13">
          <a:extLst>
            <a:ext uri="{FF2B5EF4-FFF2-40B4-BE49-F238E27FC236}">
              <a16:creationId xmlns:a16="http://schemas.microsoft.com/office/drawing/2014/main" id="{00000000-0008-0000-0000-0000B2360000}"/>
            </a:ext>
          </a:extLst>
        </xdr:cNvPr>
        <xdr:cNvSpPr>
          <a:spLocks noChangeShapeType="1"/>
        </xdr:cNvSpPr>
      </xdr:nvSpPr>
      <xdr:spPr bwMode="auto">
        <a:xfrm>
          <a:off x="65627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30</xdr:row>
      <xdr:rowOff>457200</xdr:rowOff>
    </xdr:from>
    <xdr:to>
      <xdr:col>7</xdr:col>
      <xdr:colOff>66675</xdr:colOff>
      <xdr:row>30</xdr:row>
      <xdr:rowOff>457200</xdr:rowOff>
    </xdr:to>
    <xdr:sp macro="" textlink="">
      <xdr:nvSpPr>
        <xdr:cNvPr id="14003" name="Line 14">
          <a:extLst>
            <a:ext uri="{FF2B5EF4-FFF2-40B4-BE49-F238E27FC236}">
              <a16:creationId xmlns:a16="http://schemas.microsoft.com/office/drawing/2014/main" id="{00000000-0008-0000-0000-0000B3360000}"/>
            </a:ext>
          </a:extLst>
        </xdr:cNvPr>
        <xdr:cNvSpPr>
          <a:spLocks noChangeShapeType="1"/>
        </xdr:cNvSpPr>
      </xdr:nvSpPr>
      <xdr:spPr bwMode="auto">
        <a:xfrm>
          <a:off x="75438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30</xdr:row>
      <xdr:rowOff>457200</xdr:rowOff>
    </xdr:from>
    <xdr:to>
      <xdr:col>8</xdr:col>
      <xdr:colOff>66675</xdr:colOff>
      <xdr:row>30</xdr:row>
      <xdr:rowOff>457200</xdr:rowOff>
    </xdr:to>
    <xdr:sp macro="" textlink="">
      <xdr:nvSpPr>
        <xdr:cNvPr id="14004" name="Line 15">
          <a:extLst>
            <a:ext uri="{FF2B5EF4-FFF2-40B4-BE49-F238E27FC236}">
              <a16:creationId xmlns:a16="http://schemas.microsoft.com/office/drawing/2014/main" id="{00000000-0008-0000-0000-0000B4360000}"/>
            </a:ext>
          </a:extLst>
        </xdr:cNvPr>
        <xdr:cNvSpPr>
          <a:spLocks noChangeShapeType="1"/>
        </xdr:cNvSpPr>
      </xdr:nvSpPr>
      <xdr:spPr bwMode="auto">
        <a:xfrm>
          <a:off x="85248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30</xdr:row>
      <xdr:rowOff>457200</xdr:rowOff>
    </xdr:from>
    <xdr:to>
      <xdr:col>9</xdr:col>
      <xdr:colOff>66675</xdr:colOff>
      <xdr:row>30</xdr:row>
      <xdr:rowOff>457200</xdr:rowOff>
    </xdr:to>
    <xdr:sp macro="" textlink="">
      <xdr:nvSpPr>
        <xdr:cNvPr id="14005" name="Line 16">
          <a:extLst>
            <a:ext uri="{FF2B5EF4-FFF2-40B4-BE49-F238E27FC236}">
              <a16:creationId xmlns:a16="http://schemas.microsoft.com/office/drawing/2014/main" id="{00000000-0008-0000-0000-0000B5360000}"/>
            </a:ext>
          </a:extLst>
        </xdr:cNvPr>
        <xdr:cNvSpPr>
          <a:spLocks noChangeShapeType="1"/>
        </xdr:cNvSpPr>
      </xdr:nvSpPr>
      <xdr:spPr bwMode="auto">
        <a:xfrm>
          <a:off x="95059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342900</xdr:colOff>
      <xdr:row>30</xdr:row>
      <xdr:rowOff>457200</xdr:rowOff>
    </xdr:from>
    <xdr:to>
      <xdr:col>10</xdr:col>
      <xdr:colOff>66675</xdr:colOff>
      <xdr:row>30</xdr:row>
      <xdr:rowOff>457200</xdr:rowOff>
    </xdr:to>
    <xdr:sp macro="" textlink="">
      <xdr:nvSpPr>
        <xdr:cNvPr id="14006" name="Line 17">
          <a:extLst>
            <a:ext uri="{FF2B5EF4-FFF2-40B4-BE49-F238E27FC236}">
              <a16:creationId xmlns:a16="http://schemas.microsoft.com/office/drawing/2014/main" id="{00000000-0008-0000-0000-0000B6360000}"/>
            </a:ext>
          </a:extLst>
        </xdr:cNvPr>
        <xdr:cNvSpPr>
          <a:spLocks noChangeShapeType="1"/>
        </xdr:cNvSpPr>
      </xdr:nvSpPr>
      <xdr:spPr bwMode="auto">
        <a:xfrm>
          <a:off x="104870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07" name="Line 18">
          <a:extLst>
            <a:ext uri="{FF2B5EF4-FFF2-40B4-BE49-F238E27FC236}">
              <a16:creationId xmlns:a16="http://schemas.microsoft.com/office/drawing/2014/main" id="{00000000-0008-0000-0000-0000B7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08" name="Line 19">
          <a:extLst>
            <a:ext uri="{FF2B5EF4-FFF2-40B4-BE49-F238E27FC236}">
              <a16:creationId xmlns:a16="http://schemas.microsoft.com/office/drawing/2014/main" id="{00000000-0008-0000-0000-0000B8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09" name="Line 20">
          <a:extLst>
            <a:ext uri="{FF2B5EF4-FFF2-40B4-BE49-F238E27FC236}">
              <a16:creationId xmlns:a16="http://schemas.microsoft.com/office/drawing/2014/main" id="{00000000-0008-0000-0000-0000B9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10" name="Line 21">
          <a:extLst>
            <a:ext uri="{FF2B5EF4-FFF2-40B4-BE49-F238E27FC236}">
              <a16:creationId xmlns:a16="http://schemas.microsoft.com/office/drawing/2014/main" id="{00000000-0008-0000-0000-0000BA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11" name="Line 22">
          <a:extLst>
            <a:ext uri="{FF2B5EF4-FFF2-40B4-BE49-F238E27FC236}">
              <a16:creationId xmlns:a16="http://schemas.microsoft.com/office/drawing/2014/main" id="{00000000-0008-0000-0000-0000BB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30</xdr:row>
      <xdr:rowOff>457200</xdr:rowOff>
    </xdr:from>
    <xdr:to>
      <xdr:col>5</xdr:col>
      <xdr:colOff>66675</xdr:colOff>
      <xdr:row>30</xdr:row>
      <xdr:rowOff>457200</xdr:rowOff>
    </xdr:to>
    <xdr:sp macro="" textlink="">
      <xdr:nvSpPr>
        <xdr:cNvPr id="14012" name="Line 23">
          <a:extLst>
            <a:ext uri="{FF2B5EF4-FFF2-40B4-BE49-F238E27FC236}">
              <a16:creationId xmlns:a16="http://schemas.microsoft.com/office/drawing/2014/main" id="{00000000-0008-0000-0000-0000BC360000}"/>
            </a:ext>
          </a:extLst>
        </xdr:cNvPr>
        <xdr:cNvSpPr>
          <a:spLocks noChangeShapeType="1"/>
        </xdr:cNvSpPr>
      </xdr:nvSpPr>
      <xdr:spPr bwMode="auto">
        <a:xfrm>
          <a:off x="55816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30</xdr:row>
      <xdr:rowOff>457200</xdr:rowOff>
    </xdr:from>
    <xdr:to>
      <xdr:col>6</xdr:col>
      <xdr:colOff>66675</xdr:colOff>
      <xdr:row>30</xdr:row>
      <xdr:rowOff>457200</xdr:rowOff>
    </xdr:to>
    <xdr:sp macro="" textlink="">
      <xdr:nvSpPr>
        <xdr:cNvPr id="14013" name="Line 24">
          <a:extLst>
            <a:ext uri="{FF2B5EF4-FFF2-40B4-BE49-F238E27FC236}">
              <a16:creationId xmlns:a16="http://schemas.microsoft.com/office/drawing/2014/main" id="{00000000-0008-0000-0000-0000BD360000}"/>
            </a:ext>
          </a:extLst>
        </xdr:cNvPr>
        <xdr:cNvSpPr>
          <a:spLocks noChangeShapeType="1"/>
        </xdr:cNvSpPr>
      </xdr:nvSpPr>
      <xdr:spPr bwMode="auto">
        <a:xfrm>
          <a:off x="65627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30</xdr:row>
      <xdr:rowOff>457200</xdr:rowOff>
    </xdr:from>
    <xdr:to>
      <xdr:col>7</xdr:col>
      <xdr:colOff>66675</xdr:colOff>
      <xdr:row>30</xdr:row>
      <xdr:rowOff>457200</xdr:rowOff>
    </xdr:to>
    <xdr:sp macro="" textlink="">
      <xdr:nvSpPr>
        <xdr:cNvPr id="14014" name="Line 25">
          <a:extLst>
            <a:ext uri="{FF2B5EF4-FFF2-40B4-BE49-F238E27FC236}">
              <a16:creationId xmlns:a16="http://schemas.microsoft.com/office/drawing/2014/main" id="{00000000-0008-0000-0000-0000BE360000}"/>
            </a:ext>
          </a:extLst>
        </xdr:cNvPr>
        <xdr:cNvSpPr>
          <a:spLocks noChangeShapeType="1"/>
        </xdr:cNvSpPr>
      </xdr:nvSpPr>
      <xdr:spPr bwMode="auto">
        <a:xfrm>
          <a:off x="75438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30</xdr:row>
      <xdr:rowOff>457200</xdr:rowOff>
    </xdr:from>
    <xdr:to>
      <xdr:col>8</xdr:col>
      <xdr:colOff>66675</xdr:colOff>
      <xdr:row>30</xdr:row>
      <xdr:rowOff>457200</xdr:rowOff>
    </xdr:to>
    <xdr:sp macro="" textlink="">
      <xdr:nvSpPr>
        <xdr:cNvPr id="14015" name="Line 26">
          <a:extLst>
            <a:ext uri="{FF2B5EF4-FFF2-40B4-BE49-F238E27FC236}">
              <a16:creationId xmlns:a16="http://schemas.microsoft.com/office/drawing/2014/main" id="{00000000-0008-0000-0000-0000BF360000}"/>
            </a:ext>
          </a:extLst>
        </xdr:cNvPr>
        <xdr:cNvSpPr>
          <a:spLocks noChangeShapeType="1"/>
        </xdr:cNvSpPr>
      </xdr:nvSpPr>
      <xdr:spPr bwMode="auto">
        <a:xfrm>
          <a:off x="85248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30</xdr:row>
      <xdr:rowOff>457200</xdr:rowOff>
    </xdr:from>
    <xdr:to>
      <xdr:col>9</xdr:col>
      <xdr:colOff>66675</xdr:colOff>
      <xdr:row>30</xdr:row>
      <xdr:rowOff>457200</xdr:rowOff>
    </xdr:to>
    <xdr:sp macro="" textlink="">
      <xdr:nvSpPr>
        <xdr:cNvPr id="14016" name="Line 27">
          <a:extLst>
            <a:ext uri="{FF2B5EF4-FFF2-40B4-BE49-F238E27FC236}">
              <a16:creationId xmlns:a16="http://schemas.microsoft.com/office/drawing/2014/main" id="{00000000-0008-0000-0000-0000C0360000}"/>
            </a:ext>
          </a:extLst>
        </xdr:cNvPr>
        <xdr:cNvSpPr>
          <a:spLocks noChangeShapeType="1"/>
        </xdr:cNvSpPr>
      </xdr:nvSpPr>
      <xdr:spPr bwMode="auto">
        <a:xfrm>
          <a:off x="95059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342900</xdr:colOff>
      <xdr:row>30</xdr:row>
      <xdr:rowOff>457200</xdr:rowOff>
    </xdr:from>
    <xdr:to>
      <xdr:col>10</xdr:col>
      <xdr:colOff>66675</xdr:colOff>
      <xdr:row>30</xdr:row>
      <xdr:rowOff>457200</xdr:rowOff>
    </xdr:to>
    <xdr:sp macro="" textlink="">
      <xdr:nvSpPr>
        <xdr:cNvPr id="14017" name="Line 28">
          <a:extLst>
            <a:ext uri="{FF2B5EF4-FFF2-40B4-BE49-F238E27FC236}">
              <a16:creationId xmlns:a16="http://schemas.microsoft.com/office/drawing/2014/main" id="{00000000-0008-0000-0000-0000C1360000}"/>
            </a:ext>
          </a:extLst>
        </xdr:cNvPr>
        <xdr:cNvSpPr>
          <a:spLocks noChangeShapeType="1"/>
        </xdr:cNvSpPr>
      </xdr:nvSpPr>
      <xdr:spPr bwMode="auto">
        <a:xfrm>
          <a:off x="104870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18" name="Line 29">
          <a:extLst>
            <a:ext uri="{FF2B5EF4-FFF2-40B4-BE49-F238E27FC236}">
              <a16:creationId xmlns:a16="http://schemas.microsoft.com/office/drawing/2014/main" id="{00000000-0008-0000-0000-0000C2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19" name="Line 30">
          <a:extLst>
            <a:ext uri="{FF2B5EF4-FFF2-40B4-BE49-F238E27FC236}">
              <a16:creationId xmlns:a16="http://schemas.microsoft.com/office/drawing/2014/main" id="{00000000-0008-0000-0000-0000C3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20" name="Line 31">
          <a:extLst>
            <a:ext uri="{FF2B5EF4-FFF2-40B4-BE49-F238E27FC236}">
              <a16:creationId xmlns:a16="http://schemas.microsoft.com/office/drawing/2014/main" id="{00000000-0008-0000-0000-0000C4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30</xdr:row>
      <xdr:rowOff>457200</xdr:rowOff>
    </xdr:from>
    <xdr:to>
      <xdr:col>5</xdr:col>
      <xdr:colOff>66675</xdr:colOff>
      <xdr:row>30</xdr:row>
      <xdr:rowOff>457200</xdr:rowOff>
    </xdr:to>
    <xdr:sp macro="" textlink="">
      <xdr:nvSpPr>
        <xdr:cNvPr id="14021" name="Line 4">
          <a:extLst>
            <a:ext uri="{FF2B5EF4-FFF2-40B4-BE49-F238E27FC236}">
              <a16:creationId xmlns:a16="http://schemas.microsoft.com/office/drawing/2014/main" id="{00000000-0008-0000-0000-0000C5360000}"/>
            </a:ext>
          </a:extLst>
        </xdr:cNvPr>
        <xdr:cNvSpPr>
          <a:spLocks noChangeShapeType="1"/>
        </xdr:cNvSpPr>
      </xdr:nvSpPr>
      <xdr:spPr bwMode="auto">
        <a:xfrm>
          <a:off x="55816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30</xdr:row>
      <xdr:rowOff>457200</xdr:rowOff>
    </xdr:from>
    <xdr:to>
      <xdr:col>6</xdr:col>
      <xdr:colOff>66675</xdr:colOff>
      <xdr:row>30</xdr:row>
      <xdr:rowOff>457200</xdr:rowOff>
    </xdr:to>
    <xdr:sp macro="" textlink="">
      <xdr:nvSpPr>
        <xdr:cNvPr id="14022" name="Line 4">
          <a:extLst>
            <a:ext uri="{FF2B5EF4-FFF2-40B4-BE49-F238E27FC236}">
              <a16:creationId xmlns:a16="http://schemas.microsoft.com/office/drawing/2014/main" id="{00000000-0008-0000-0000-0000C6360000}"/>
            </a:ext>
          </a:extLst>
        </xdr:cNvPr>
        <xdr:cNvSpPr>
          <a:spLocks noChangeShapeType="1"/>
        </xdr:cNvSpPr>
      </xdr:nvSpPr>
      <xdr:spPr bwMode="auto">
        <a:xfrm>
          <a:off x="65627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30</xdr:row>
      <xdr:rowOff>457200</xdr:rowOff>
    </xdr:from>
    <xdr:to>
      <xdr:col>7</xdr:col>
      <xdr:colOff>66675</xdr:colOff>
      <xdr:row>30</xdr:row>
      <xdr:rowOff>457200</xdr:rowOff>
    </xdr:to>
    <xdr:sp macro="" textlink="">
      <xdr:nvSpPr>
        <xdr:cNvPr id="14023" name="Line 4">
          <a:extLst>
            <a:ext uri="{FF2B5EF4-FFF2-40B4-BE49-F238E27FC236}">
              <a16:creationId xmlns:a16="http://schemas.microsoft.com/office/drawing/2014/main" id="{00000000-0008-0000-0000-0000C7360000}"/>
            </a:ext>
          </a:extLst>
        </xdr:cNvPr>
        <xdr:cNvSpPr>
          <a:spLocks noChangeShapeType="1"/>
        </xdr:cNvSpPr>
      </xdr:nvSpPr>
      <xdr:spPr bwMode="auto">
        <a:xfrm>
          <a:off x="75438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30</xdr:row>
      <xdr:rowOff>457200</xdr:rowOff>
    </xdr:from>
    <xdr:to>
      <xdr:col>8</xdr:col>
      <xdr:colOff>66675</xdr:colOff>
      <xdr:row>30</xdr:row>
      <xdr:rowOff>457200</xdr:rowOff>
    </xdr:to>
    <xdr:sp macro="" textlink="">
      <xdr:nvSpPr>
        <xdr:cNvPr id="14024" name="Line 4">
          <a:extLst>
            <a:ext uri="{FF2B5EF4-FFF2-40B4-BE49-F238E27FC236}">
              <a16:creationId xmlns:a16="http://schemas.microsoft.com/office/drawing/2014/main" id="{00000000-0008-0000-0000-0000C8360000}"/>
            </a:ext>
          </a:extLst>
        </xdr:cNvPr>
        <xdr:cNvSpPr>
          <a:spLocks noChangeShapeType="1"/>
        </xdr:cNvSpPr>
      </xdr:nvSpPr>
      <xdr:spPr bwMode="auto">
        <a:xfrm>
          <a:off x="85248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30</xdr:row>
      <xdr:rowOff>457200</xdr:rowOff>
    </xdr:from>
    <xdr:to>
      <xdr:col>9</xdr:col>
      <xdr:colOff>66675</xdr:colOff>
      <xdr:row>30</xdr:row>
      <xdr:rowOff>457200</xdr:rowOff>
    </xdr:to>
    <xdr:sp macro="" textlink="">
      <xdr:nvSpPr>
        <xdr:cNvPr id="14025" name="Line 4">
          <a:extLst>
            <a:ext uri="{FF2B5EF4-FFF2-40B4-BE49-F238E27FC236}">
              <a16:creationId xmlns:a16="http://schemas.microsoft.com/office/drawing/2014/main" id="{00000000-0008-0000-0000-0000C9360000}"/>
            </a:ext>
          </a:extLst>
        </xdr:cNvPr>
        <xdr:cNvSpPr>
          <a:spLocks noChangeShapeType="1"/>
        </xdr:cNvSpPr>
      </xdr:nvSpPr>
      <xdr:spPr bwMode="auto">
        <a:xfrm>
          <a:off x="95059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342900</xdr:colOff>
      <xdr:row>30</xdr:row>
      <xdr:rowOff>457200</xdr:rowOff>
    </xdr:from>
    <xdr:to>
      <xdr:col>10</xdr:col>
      <xdr:colOff>66675</xdr:colOff>
      <xdr:row>30</xdr:row>
      <xdr:rowOff>457200</xdr:rowOff>
    </xdr:to>
    <xdr:sp macro="" textlink="">
      <xdr:nvSpPr>
        <xdr:cNvPr id="14026" name="Line 4">
          <a:extLst>
            <a:ext uri="{FF2B5EF4-FFF2-40B4-BE49-F238E27FC236}">
              <a16:creationId xmlns:a16="http://schemas.microsoft.com/office/drawing/2014/main" id="{00000000-0008-0000-0000-0000CA360000}"/>
            </a:ext>
          </a:extLst>
        </xdr:cNvPr>
        <xdr:cNvSpPr>
          <a:spLocks noChangeShapeType="1"/>
        </xdr:cNvSpPr>
      </xdr:nvSpPr>
      <xdr:spPr bwMode="auto">
        <a:xfrm>
          <a:off x="104870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27" name="Line 4">
          <a:extLst>
            <a:ext uri="{FF2B5EF4-FFF2-40B4-BE49-F238E27FC236}">
              <a16:creationId xmlns:a16="http://schemas.microsoft.com/office/drawing/2014/main" id="{00000000-0008-0000-0000-0000CB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30</xdr:row>
      <xdr:rowOff>457200</xdr:rowOff>
    </xdr:from>
    <xdr:to>
      <xdr:col>5</xdr:col>
      <xdr:colOff>66675</xdr:colOff>
      <xdr:row>30</xdr:row>
      <xdr:rowOff>457200</xdr:rowOff>
    </xdr:to>
    <xdr:sp macro="" textlink="">
      <xdr:nvSpPr>
        <xdr:cNvPr id="14028" name="Line 4">
          <a:extLst>
            <a:ext uri="{FF2B5EF4-FFF2-40B4-BE49-F238E27FC236}">
              <a16:creationId xmlns:a16="http://schemas.microsoft.com/office/drawing/2014/main" id="{00000000-0008-0000-0000-0000CC360000}"/>
            </a:ext>
          </a:extLst>
        </xdr:cNvPr>
        <xdr:cNvSpPr>
          <a:spLocks noChangeShapeType="1"/>
        </xdr:cNvSpPr>
      </xdr:nvSpPr>
      <xdr:spPr bwMode="auto">
        <a:xfrm>
          <a:off x="55816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30</xdr:row>
      <xdr:rowOff>457200</xdr:rowOff>
    </xdr:from>
    <xdr:to>
      <xdr:col>6</xdr:col>
      <xdr:colOff>66675</xdr:colOff>
      <xdr:row>30</xdr:row>
      <xdr:rowOff>457200</xdr:rowOff>
    </xdr:to>
    <xdr:sp macro="" textlink="">
      <xdr:nvSpPr>
        <xdr:cNvPr id="14029" name="Line 4">
          <a:extLst>
            <a:ext uri="{FF2B5EF4-FFF2-40B4-BE49-F238E27FC236}">
              <a16:creationId xmlns:a16="http://schemas.microsoft.com/office/drawing/2014/main" id="{00000000-0008-0000-0000-0000CD360000}"/>
            </a:ext>
          </a:extLst>
        </xdr:cNvPr>
        <xdr:cNvSpPr>
          <a:spLocks noChangeShapeType="1"/>
        </xdr:cNvSpPr>
      </xdr:nvSpPr>
      <xdr:spPr bwMode="auto">
        <a:xfrm>
          <a:off x="65627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30</xdr:row>
      <xdr:rowOff>457200</xdr:rowOff>
    </xdr:from>
    <xdr:to>
      <xdr:col>7</xdr:col>
      <xdr:colOff>66675</xdr:colOff>
      <xdr:row>30</xdr:row>
      <xdr:rowOff>457200</xdr:rowOff>
    </xdr:to>
    <xdr:sp macro="" textlink="">
      <xdr:nvSpPr>
        <xdr:cNvPr id="14030" name="Line 4">
          <a:extLst>
            <a:ext uri="{FF2B5EF4-FFF2-40B4-BE49-F238E27FC236}">
              <a16:creationId xmlns:a16="http://schemas.microsoft.com/office/drawing/2014/main" id="{00000000-0008-0000-0000-0000CE360000}"/>
            </a:ext>
          </a:extLst>
        </xdr:cNvPr>
        <xdr:cNvSpPr>
          <a:spLocks noChangeShapeType="1"/>
        </xdr:cNvSpPr>
      </xdr:nvSpPr>
      <xdr:spPr bwMode="auto">
        <a:xfrm>
          <a:off x="75438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30</xdr:row>
      <xdr:rowOff>457200</xdr:rowOff>
    </xdr:from>
    <xdr:to>
      <xdr:col>8</xdr:col>
      <xdr:colOff>66675</xdr:colOff>
      <xdr:row>30</xdr:row>
      <xdr:rowOff>457200</xdr:rowOff>
    </xdr:to>
    <xdr:sp macro="" textlink="">
      <xdr:nvSpPr>
        <xdr:cNvPr id="14031" name="Line 4">
          <a:extLst>
            <a:ext uri="{FF2B5EF4-FFF2-40B4-BE49-F238E27FC236}">
              <a16:creationId xmlns:a16="http://schemas.microsoft.com/office/drawing/2014/main" id="{00000000-0008-0000-0000-0000CF360000}"/>
            </a:ext>
          </a:extLst>
        </xdr:cNvPr>
        <xdr:cNvSpPr>
          <a:spLocks noChangeShapeType="1"/>
        </xdr:cNvSpPr>
      </xdr:nvSpPr>
      <xdr:spPr bwMode="auto">
        <a:xfrm>
          <a:off x="85248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30</xdr:row>
      <xdr:rowOff>457200</xdr:rowOff>
    </xdr:from>
    <xdr:to>
      <xdr:col>9</xdr:col>
      <xdr:colOff>66675</xdr:colOff>
      <xdr:row>30</xdr:row>
      <xdr:rowOff>457200</xdr:rowOff>
    </xdr:to>
    <xdr:sp macro="" textlink="">
      <xdr:nvSpPr>
        <xdr:cNvPr id="14032" name="Line 4">
          <a:extLst>
            <a:ext uri="{FF2B5EF4-FFF2-40B4-BE49-F238E27FC236}">
              <a16:creationId xmlns:a16="http://schemas.microsoft.com/office/drawing/2014/main" id="{00000000-0008-0000-0000-0000D0360000}"/>
            </a:ext>
          </a:extLst>
        </xdr:cNvPr>
        <xdr:cNvSpPr>
          <a:spLocks noChangeShapeType="1"/>
        </xdr:cNvSpPr>
      </xdr:nvSpPr>
      <xdr:spPr bwMode="auto">
        <a:xfrm>
          <a:off x="95059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342900</xdr:colOff>
      <xdr:row>30</xdr:row>
      <xdr:rowOff>457200</xdr:rowOff>
    </xdr:from>
    <xdr:to>
      <xdr:col>10</xdr:col>
      <xdr:colOff>66675</xdr:colOff>
      <xdr:row>30</xdr:row>
      <xdr:rowOff>457200</xdr:rowOff>
    </xdr:to>
    <xdr:sp macro="" textlink="">
      <xdr:nvSpPr>
        <xdr:cNvPr id="14033" name="Line 4">
          <a:extLst>
            <a:ext uri="{FF2B5EF4-FFF2-40B4-BE49-F238E27FC236}">
              <a16:creationId xmlns:a16="http://schemas.microsoft.com/office/drawing/2014/main" id="{00000000-0008-0000-0000-0000D1360000}"/>
            </a:ext>
          </a:extLst>
        </xdr:cNvPr>
        <xdr:cNvSpPr>
          <a:spLocks noChangeShapeType="1"/>
        </xdr:cNvSpPr>
      </xdr:nvSpPr>
      <xdr:spPr bwMode="auto">
        <a:xfrm>
          <a:off x="104870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34" name="Line 4">
          <a:extLst>
            <a:ext uri="{FF2B5EF4-FFF2-40B4-BE49-F238E27FC236}">
              <a16:creationId xmlns:a16="http://schemas.microsoft.com/office/drawing/2014/main" id="{00000000-0008-0000-0000-0000D2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35" name="Line 11">
          <a:extLst>
            <a:ext uri="{FF2B5EF4-FFF2-40B4-BE49-F238E27FC236}">
              <a16:creationId xmlns:a16="http://schemas.microsoft.com/office/drawing/2014/main" id="{00000000-0008-0000-0000-0000D3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36" name="Line 17">
          <a:extLst>
            <a:ext uri="{FF2B5EF4-FFF2-40B4-BE49-F238E27FC236}">
              <a16:creationId xmlns:a16="http://schemas.microsoft.com/office/drawing/2014/main" id="{00000000-0008-0000-0000-0000D4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37" name="Line 18">
          <a:extLst>
            <a:ext uri="{FF2B5EF4-FFF2-40B4-BE49-F238E27FC236}">
              <a16:creationId xmlns:a16="http://schemas.microsoft.com/office/drawing/2014/main" id="{00000000-0008-0000-0000-0000D5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38" name="Line 28">
          <a:extLst>
            <a:ext uri="{FF2B5EF4-FFF2-40B4-BE49-F238E27FC236}">
              <a16:creationId xmlns:a16="http://schemas.microsoft.com/office/drawing/2014/main" id="{00000000-0008-0000-0000-0000D6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39" name="Line 29">
          <a:extLst>
            <a:ext uri="{FF2B5EF4-FFF2-40B4-BE49-F238E27FC236}">
              <a16:creationId xmlns:a16="http://schemas.microsoft.com/office/drawing/2014/main" id="{00000000-0008-0000-0000-0000D7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40" name="Line 4">
          <a:extLst>
            <a:ext uri="{FF2B5EF4-FFF2-40B4-BE49-F238E27FC236}">
              <a16:creationId xmlns:a16="http://schemas.microsoft.com/office/drawing/2014/main" id="{00000000-0008-0000-0000-0000D8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41" name="Line 4">
          <a:extLst>
            <a:ext uri="{FF2B5EF4-FFF2-40B4-BE49-F238E27FC236}">
              <a16:creationId xmlns:a16="http://schemas.microsoft.com/office/drawing/2014/main" id="{00000000-0008-0000-0000-0000D9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42" name="Line 4">
          <a:extLst>
            <a:ext uri="{FF2B5EF4-FFF2-40B4-BE49-F238E27FC236}">
              <a16:creationId xmlns:a16="http://schemas.microsoft.com/office/drawing/2014/main" id="{00000000-0008-0000-0000-0000DA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43" name="Line 4">
          <a:extLst>
            <a:ext uri="{FF2B5EF4-FFF2-40B4-BE49-F238E27FC236}">
              <a16:creationId xmlns:a16="http://schemas.microsoft.com/office/drawing/2014/main" id="{00000000-0008-0000-0000-0000DB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44" name="Line 11">
          <a:extLst>
            <a:ext uri="{FF2B5EF4-FFF2-40B4-BE49-F238E27FC236}">
              <a16:creationId xmlns:a16="http://schemas.microsoft.com/office/drawing/2014/main" id="{00000000-0008-0000-0000-0000DC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45" name="Line 17">
          <a:extLst>
            <a:ext uri="{FF2B5EF4-FFF2-40B4-BE49-F238E27FC236}">
              <a16:creationId xmlns:a16="http://schemas.microsoft.com/office/drawing/2014/main" id="{00000000-0008-0000-0000-0000DD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46" name="Line 18">
          <a:extLst>
            <a:ext uri="{FF2B5EF4-FFF2-40B4-BE49-F238E27FC236}">
              <a16:creationId xmlns:a16="http://schemas.microsoft.com/office/drawing/2014/main" id="{00000000-0008-0000-0000-0000DE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47" name="Line 28">
          <a:extLst>
            <a:ext uri="{FF2B5EF4-FFF2-40B4-BE49-F238E27FC236}">
              <a16:creationId xmlns:a16="http://schemas.microsoft.com/office/drawing/2014/main" id="{00000000-0008-0000-0000-0000DF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48" name="Line 29">
          <a:extLst>
            <a:ext uri="{FF2B5EF4-FFF2-40B4-BE49-F238E27FC236}">
              <a16:creationId xmlns:a16="http://schemas.microsoft.com/office/drawing/2014/main" id="{00000000-0008-0000-0000-0000E0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49" name="Line 4">
          <a:extLst>
            <a:ext uri="{FF2B5EF4-FFF2-40B4-BE49-F238E27FC236}">
              <a16:creationId xmlns:a16="http://schemas.microsoft.com/office/drawing/2014/main" id="{00000000-0008-0000-0000-0000E1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50" name="Line 4">
          <a:extLst>
            <a:ext uri="{FF2B5EF4-FFF2-40B4-BE49-F238E27FC236}">
              <a16:creationId xmlns:a16="http://schemas.microsoft.com/office/drawing/2014/main" id="{00000000-0008-0000-0000-0000E2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51" name="Line 4">
          <a:extLst>
            <a:ext uri="{FF2B5EF4-FFF2-40B4-BE49-F238E27FC236}">
              <a16:creationId xmlns:a16="http://schemas.microsoft.com/office/drawing/2014/main" id="{00000000-0008-0000-0000-0000E3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52" name="Line 4">
          <a:extLst>
            <a:ext uri="{FF2B5EF4-FFF2-40B4-BE49-F238E27FC236}">
              <a16:creationId xmlns:a16="http://schemas.microsoft.com/office/drawing/2014/main" id="{00000000-0008-0000-0000-0000E4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53" name="Line 11">
          <a:extLst>
            <a:ext uri="{FF2B5EF4-FFF2-40B4-BE49-F238E27FC236}">
              <a16:creationId xmlns:a16="http://schemas.microsoft.com/office/drawing/2014/main" id="{00000000-0008-0000-0000-0000E5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54" name="Line 17">
          <a:extLst>
            <a:ext uri="{FF2B5EF4-FFF2-40B4-BE49-F238E27FC236}">
              <a16:creationId xmlns:a16="http://schemas.microsoft.com/office/drawing/2014/main" id="{00000000-0008-0000-0000-0000E6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55" name="Line 18">
          <a:extLst>
            <a:ext uri="{FF2B5EF4-FFF2-40B4-BE49-F238E27FC236}">
              <a16:creationId xmlns:a16="http://schemas.microsoft.com/office/drawing/2014/main" id="{00000000-0008-0000-0000-0000E7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56" name="Line 28">
          <a:extLst>
            <a:ext uri="{FF2B5EF4-FFF2-40B4-BE49-F238E27FC236}">
              <a16:creationId xmlns:a16="http://schemas.microsoft.com/office/drawing/2014/main" id="{00000000-0008-0000-0000-0000E8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57" name="Line 29">
          <a:extLst>
            <a:ext uri="{FF2B5EF4-FFF2-40B4-BE49-F238E27FC236}">
              <a16:creationId xmlns:a16="http://schemas.microsoft.com/office/drawing/2014/main" id="{00000000-0008-0000-0000-0000E9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58" name="Line 4">
          <a:extLst>
            <a:ext uri="{FF2B5EF4-FFF2-40B4-BE49-F238E27FC236}">
              <a16:creationId xmlns:a16="http://schemas.microsoft.com/office/drawing/2014/main" id="{00000000-0008-0000-0000-0000EA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59" name="Line 4">
          <a:extLst>
            <a:ext uri="{FF2B5EF4-FFF2-40B4-BE49-F238E27FC236}">
              <a16:creationId xmlns:a16="http://schemas.microsoft.com/office/drawing/2014/main" id="{00000000-0008-0000-0000-0000EB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60" name="Line 4">
          <a:extLst>
            <a:ext uri="{FF2B5EF4-FFF2-40B4-BE49-F238E27FC236}">
              <a16:creationId xmlns:a16="http://schemas.microsoft.com/office/drawing/2014/main" id="{00000000-0008-0000-0000-0000EC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1" name="Line 4">
          <a:extLst>
            <a:ext uri="{FF2B5EF4-FFF2-40B4-BE49-F238E27FC236}">
              <a16:creationId xmlns:a16="http://schemas.microsoft.com/office/drawing/2014/main" id="{00000000-0008-0000-0000-0000ED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2" name="Line 11">
          <a:extLst>
            <a:ext uri="{FF2B5EF4-FFF2-40B4-BE49-F238E27FC236}">
              <a16:creationId xmlns:a16="http://schemas.microsoft.com/office/drawing/2014/main" id="{00000000-0008-0000-0000-0000EE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3" name="Line 17">
          <a:extLst>
            <a:ext uri="{FF2B5EF4-FFF2-40B4-BE49-F238E27FC236}">
              <a16:creationId xmlns:a16="http://schemas.microsoft.com/office/drawing/2014/main" id="{00000000-0008-0000-0000-0000EF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4" name="Line 28">
          <a:extLst>
            <a:ext uri="{FF2B5EF4-FFF2-40B4-BE49-F238E27FC236}">
              <a16:creationId xmlns:a16="http://schemas.microsoft.com/office/drawing/2014/main" id="{00000000-0008-0000-0000-0000F0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5" name="Line 4">
          <a:extLst>
            <a:ext uri="{FF2B5EF4-FFF2-40B4-BE49-F238E27FC236}">
              <a16:creationId xmlns:a16="http://schemas.microsoft.com/office/drawing/2014/main" id="{00000000-0008-0000-0000-0000F1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6" name="Line 4">
          <a:extLst>
            <a:ext uri="{FF2B5EF4-FFF2-40B4-BE49-F238E27FC236}">
              <a16:creationId xmlns:a16="http://schemas.microsoft.com/office/drawing/2014/main" id="{00000000-0008-0000-0000-0000F2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7" name="Line 11">
          <a:extLst>
            <a:ext uri="{FF2B5EF4-FFF2-40B4-BE49-F238E27FC236}">
              <a16:creationId xmlns:a16="http://schemas.microsoft.com/office/drawing/2014/main" id="{00000000-0008-0000-0000-0000F3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8" name="Line 17">
          <a:extLst>
            <a:ext uri="{FF2B5EF4-FFF2-40B4-BE49-F238E27FC236}">
              <a16:creationId xmlns:a16="http://schemas.microsoft.com/office/drawing/2014/main" id="{00000000-0008-0000-0000-0000F4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69" name="Line 18">
          <a:extLst>
            <a:ext uri="{FF2B5EF4-FFF2-40B4-BE49-F238E27FC236}">
              <a16:creationId xmlns:a16="http://schemas.microsoft.com/office/drawing/2014/main" id="{00000000-0008-0000-0000-0000F5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70" name="Line 28">
          <a:extLst>
            <a:ext uri="{FF2B5EF4-FFF2-40B4-BE49-F238E27FC236}">
              <a16:creationId xmlns:a16="http://schemas.microsoft.com/office/drawing/2014/main" id="{00000000-0008-0000-0000-0000F6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71" name="Line 29">
          <a:extLst>
            <a:ext uri="{FF2B5EF4-FFF2-40B4-BE49-F238E27FC236}">
              <a16:creationId xmlns:a16="http://schemas.microsoft.com/office/drawing/2014/main" id="{00000000-0008-0000-0000-0000F7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72" name="Line 4">
          <a:extLst>
            <a:ext uri="{FF2B5EF4-FFF2-40B4-BE49-F238E27FC236}">
              <a16:creationId xmlns:a16="http://schemas.microsoft.com/office/drawing/2014/main" id="{00000000-0008-0000-0000-0000F8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73" name="Line 4">
          <a:extLst>
            <a:ext uri="{FF2B5EF4-FFF2-40B4-BE49-F238E27FC236}">
              <a16:creationId xmlns:a16="http://schemas.microsoft.com/office/drawing/2014/main" id="{00000000-0008-0000-0000-0000F9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74" name="Line 4">
          <a:extLst>
            <a:ext uri="{FF2B5EF4-FFF2-40B4-BE49-F238E27FC236}">
              <a16:creationId xmlns:a16="http://schemas.microsoft.com/office/drawing/2014/main" id="{00000000-0008-0000-0000-0000FA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75" name="Line 4">
          <a:extLst>
            <a:ext uri="{FF2B5EF4-FFF2-40B4-BE49-F238E27FC236}">
              <a16:creationId xmlns:a16="http://schemas.microsoft.com/office/drawing/2014/main" id="{00000000-0008-0000-0000-0000FB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76" name="Line 11">
          <a:extLst>
            <a:ext uri="{FF2B5EF4-FFF2-40B4-BE49-F238E27FC236}">
              <a16:creationId xmlns:a16="http://schemas.microsoft.com/office/drawing/2014/main" id="{00000000-0008-0000-0000-0000FC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77" name="Line 17">
          <a:extLst>
            <a:ext uri="{FF2B5EF4-FFF2-40B4-BE49-F238E27FC236}">
              <a16:creationId xmlns:a16="http://schemas.microsoft.com/office/drawing/2014/main" id="{00000000-0008-0000-0000-0000FD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78" name="Line 28">
          <a:extLst>
            <a:ext uri="{FF2B5EF4-FFF2-40B4-BE49-F238E27FC236}">
              <a16:creationId xmlns:a16="http://schemas.microsoft.com/office/drawing/2014/main" id="{00000000-0008-0000-0000-0000FE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79" name="Line 4">
          <a:extLst>
            <a:ext uri="{FF2B5EF4-FFF2-40B4-BE49-F238E27FC236}">
              <a16:creationId xmlns:a16="http://schemas.microsoft.com/office/drawing/2014/main" id="{00000000-0008-0000-0000-0000FF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80" name="Line 4">
          <a:extLst>
            <a:ext uri="{FF2B5EF4-FFF2-40B4-BE49-F238E27FC236}">
              <a16:creationId xmlns:a16="http://schemas.microsoft.com/office/drawing/2014/main" id="{00000000-0008-0000-0000-00000037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30</xdr:row>
      <xdr:rowOff>457200</xdr:rowOff>
    </xdr:from>
    <xdr:to>
      <xdr:col>5</xdr:col>
      <xdr:colOff>66675</xdr:colOff>
      <xdr:row>30</xdr:row>
      <xdr:rowOff>457200</xdr:rowOff>
    </xdr:to>
    <xdr:sp macro="" textlink="">
      <xdr:nvSpPr>
        <xdr:cNvPr id="14081" name="Line 4">
          <a:extLst>
            <a:ext uri="{FF2B5EF4-FFF2-40B4-BE49-F238E27FC236}">
              <a16:creationId xmlns:a16="http://schemas.microsoft.com/office/drawing/2014/main" id="{00000000-0008-0000-0000-000001370000}"/>
            </a:ext>
          </a:extLst>
        </xdr:cNvPr>
        <xdr:cNvSpPr>
          <a:spLocks noChangeShapeType="1"/>
        </xdr:cNvSpPr>
      </xdr:nvSpPr>
      <xdr:spPr bwMode="auto">
        <a:xfrm>
          <a:off x="55816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30</xdr:row>
      <xdr:rowOff>457200</xdr:rowOff>
    </xdr:from>
    <xdr:to>
      <xdr:col>6</xdr:col>
      <xdr:colOff>66675</xdr:colOff>
      <xdr:row>30</xdr:row>
      <xdr:rowOff>457200</xdr:rowOff>
    </xdr:to>
    <xdr:sp macro="" textlink="">
      <xdr:nvSpPr>
        <xdr:cNvPr id="14082" name="Line 4">
          <a:extLst>
            <a:ext uri="{FF2B5EF4-FFF2-40B4-BE49-F238E27FC236}">
              <a16:creationId xmlns:a16="http://schemas.microsoft.com/office/drawing/2014/main" id="{00000000-0008-0000-0000-000002370000}"/>
            </a:ext>
          </a:extLst>
        </xdr:cNvPr>
        <xdr:cNvSpPr>
          <a:spLocks noChangeShapeType="1"/>
        </xdr:cNvSpPr>
      </xdr:nvSpPr>
      <xdr:spPr bwMode="auto">
        <a:xfrm>
          <a:off x="65627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30</xdr:row>
      <xdr:rowOff>457200</xdr:rowOff>
    </xdr:from>
    <xdr:to>
      <xdr:col>7</xdr:col>
      <xdr:colOff>66675</xdr:colOff>
      <xdr:row>30</xdr:row>
      <xdr:rowOff>457200</xdr:rowOff>
    </xdr:to>
    <xdr:sp macro="" textlink="">
      <xdr:nvSpPr>
        <xdr:cNvPr id="14083" name="Line 4">
          <a:extLst>
            <a:ext uri="{FF2B5EF4-FFF2-40B4-BE49-F238E27FC236}">
              <a16:creationId xmlns:a16="http://schemas.microsoft.com/office/drawing/2014/main" id="{00000000-0008-0000-0000-000003370000}"/>
            </a:ext>
          </a:extLst>
        </xdr:cNvPr>
        <xdr:cNvSpPr>
          <a:spLocks noChangeShapeType="1"/>
        </xdr:cNvSpPr>
      </xdr:nvSpPr>
      <xdr:spPr bwMode="auto">
        <a:xfrm>
          <a:off x="75438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30</xdr:row>
      <xdr:rowOff>457200</xdr:rowOff>
    </xdr:from>
    <xdr:to>
      <xdr:col>8</xdr:col>
      <xdr:colOff>66675</xdr:colOff>
      <xdr:row>30</xdr:row>
      <xdr:rowOff>457200</xdr:rowOff>
    </xdr:to>
    <xdr:sp macro="" textlink="">
      <xdr:nvSpPr>
        <xdr:cNvPr id="14084" name="Line 4">
          <a:extLst>
            <a:ext uri="{FF2B5EF4-FFF2-40B4-BE49-F238E27FC236}">
              <a16:creationId xmlns:a16="http://schemas.microsoft.com/office/drawing/2014/main" id="{00000000-0008-0000-0000-000004370000}"/>
            </a:ext>
          </a:extLst>
        </xdr:cNvPr>
        <xdr:cNvSpPr>
          <a:spLocks noChangeShapeType="1"/>
        </xdr:cNvSpPr>
      </xdr:nvSpPr>
      <xdr:spPr bwMode="auto">
        <a:xfrm>
          <a:off x="85248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30</xdr:row>
      <xdr:rowOff>457200</xdr:rowOff>
    </xdr:from>
    <xdr:to>
      <xdr:col>9</xdr:col>
      <xdr:colOff>66675</xdr:colOff>
      <xdr:row>30</xdr:row>
      <xdr:rowOff>457200</xdr:rowOff>
    </xdr:to>
    <xdr:sp macro="" textlink="">
      <xdr:nvSpPr>
        <xdr:cNvPr id="14085" name="Line 4">
          <a:extLst>
            <a:ext uri="{FF2B5EF4-FFF2-40B4-BE49-F238E27FC236}">
              <a16:creationId xmlns:a16="http://schemas.microsoft.com/office/drawing/2014/main" id="{00000000-0008-0000-0000-000005370000}"/>
            </a:ext>
          </a:extLst>
        </xdr:cNvPr>
        <xdr:cNvSpPr>
          <a:spLocks noChangeShapeType="1"/>
        </xdr:cNvSpPr>
      </xdr:nvSpPr>
      <xdr:spPr bwMode="auto">
        <a:xfrm>
          <a:off x="95059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342900</xdr:colOff>
      <xdr:row>30</xdr:row>
      <xdr:rowOff>457200</xdr:rowOff>
    </xdr:from>
    <xdr:to>
      <xdr:col>10</xdr:col>
      <xdr:colOff>66675</xdr:colOff>
      <xdr:row>30</xdr:row>
      <xdr:rowOff>457200</xdr:rowOff>
    </xdr:to>
    <xdr:sp macro="" textlink="">
      <xdr:nvSpPr>
        <xdr:cNvPr id="14086" name="Line 4">
          <a:extLst>
            <a:ext uri="{FF2B5EF4-FFF2-40B4-BE49-F238E27FC236}">
              <a16:creationId xmlns:a16="http://schemas.microsoft.com/office/drawing/2014/main" id="{00000000-0008-0000-0000-000006370000}"/>
            </a:ext>
          </a:extLst>
        </xdr:cNvPr>
        <xdr:cNvSpPr>
          <a:spLocks noChangeShapeType="1"/>
        </xdr:cNvSpPr>
      </xdr:nvSpPr>
      <xdr:spPr bwMode="auto">
        <a:xfrm>
          <a:off x="104870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87" name="Line 4">
          <a:extLst>
            <a:ext uri="{FF2B5EF4-FFF2-40B4-BE49-F238E27FC236}">
              <a16:creationId xmlns:a16="http://schemas.microsoft.com/office/drawing/2014/main" id="{00000000-0008-0000-0000-00000737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88" name="Line 4">
          <a:extLst>
            <a:ext uri="{FF2B5EF4-FFF2-40B4-BE49-F238E27FC236}">
              <a16:creationId xmlns:a16="http://schemas.microsoft.com/office/drawing/2014/main" id="{00000000-0008-0000-0000-00000837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89" name="Line 4">
          <a:extLst>
            <a:ext uri="{FF2B5EF4-FFF2-40B4-BE49-F238E27FC236}">
              <a16:creationId xmlns:a16="http://schemas.microsoft.com/office/drawing/2014/main" id="{00000000-0008-0000-0000-00000937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30</xdr:row>
      <xdr:rowOff>457200</xdr:rowOff>
    </xdr:from>
    <xdr:to>
      <xdr:col>5</xdr:col>
      <xdr:colOff>66675</xdr:colOff>
      <xdr:row>30</xdr:row>
      <xdr:rowOff>457200</xdr:rowOff>
    </xdr:to>
    <xdr:sp macro="" textlink="">
      <xdr:nvSpPr>
        <xdr:cNvPr id="14090" name="Line 4">
          <a:extLst>
            <a:ext uri="{FF2B5EF4-FFF2-40B4-BE49-F238E27FC236}">
              <a16:creationId xmlns:a16="http://schemas.microsoft.com/office/drawing/2014/main" id="{00000000-0008-0000-0000-00000A370000}"/>
            </a:ext>
          </a:extLst>
        </xdr:cNvPr>
        <xdr:cNvSpPr>
          <a:spLocks noChangeShapeType="1"/>
        </xdr:cNvSpPr>
      </xdr:nvSpPr>
      <xdr:spPr bwMode="auto">
        <a:xfrm>
          <a:off x="55816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30</xdr:row>
      <xdr:rowOff>457200</xdr:rowOff>
    </xdr:from>
    <xdr:to>
      <xdr:col>6</xdr:col>
      <xdr:colOff>66675</xdr:colOff>
      <xdr:row>30</xdr:row>
      <xdr:rowOff>457200</xdr:rowOff>
    </xdr:to>
    <xdr:sp macro="" textlink="">
      <xdr:nvSpPr>
        <xdr:cNvPr id="14091" name="Line 4">
          <a:extLst>
            <a:ext uri="{FF2B5EF4-FFF2-40B4-BE49-F238E27FC236}">
              <a16:creationId xmlns:a16="http://schemas.microsoft.com/office/drawing/2014/main" id="{00000000-0008-0000-0000-00000B370000}"/>
            </a:ext>
          </a:extLst>
        </xdr:cNvPr>
        <xdr:cNvSpPr>
          <a:spLocks noChangeShapeType="1"/>
        </xdr:cNvSpPr>
      </xdr:nvSpPr>
      <xdr:spPr bwMode="auto">
        <a:xfrm>
          <a:off x="65627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30</xdr:row>
      <xdr:rowOff>457200</xdr:rowOff>
    </xdr:from>
    <xdr:to>
      <xdr:col>7</xdr:col>
      <xdr:colOff>66675</xdr:colOff>
      <xdr:row>30</xdr:row>
      <xdr:rowOff>457200</xdr:rowOff>
    </xdr:to>
    <xdr:sp macro="" textlink="">
      <xdr:nvSpPr>
        <xdr:cNvPr id="14092" name="Line 4">
          <a:extLst>
            <a:ext uri="{FF2B5EF4-FFF2-40B4-BE49-F238E27FC236}">
              <a16:creationId xmlns:a16="http://schemas.microsoft.com/office/drawing/2014/main" id="{00000000-0008-0000-0000-00000C370000}"/>
            </a:ext>
          </a:extLst>
        </xdr:cNvPr>
        <xdr:cNvSpPr>
          <a:spLocks noChangeShapeType="1"/>
        </xdr:cNvSpPr>
      </xdr:nvSpPr>
      <xdr:spPr bwMode="auto">
        <a:xfrm>
          <a:off x="75438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30</xdr:row>
      <xdr:rowOff>457200</xdr:rowOff>
    </xdr:from>
    <xdr:to>
      <xdr:col>8</xdr:col>
      <xdr:colOff>66675</xdr:colOff>
      <xdr:row>30</xdr:row>
      <xdr:rowOff>457200</xdr:rowOff>
    </xdr:to>
    <xdr:sp macro="" textlink="">
      <xdr:nvSpPr>
        <xdr:cNvPr id="14093" name="Line 4">
          <a:extLst>
            <a:ext uri="{FF2B5EF4-FFF2-40B4-BE49-F238E27FC236}">
              <a16:creationId xmlns:a16="http://schemas.microsoft.com/office/drawing/2014/main" id="{00000000-0008-0000-0000-00000D370000}"/>
            </a:ext>
          </a:extLst>
        </xdr:cNvPr>
        <xdr:cNvSpPr>
          <a:spLocks noChangeShapeType="1"/>
        </xdr:cNvSpPr>
      </xdr:nvSpPr>
      <xdr:spPr bwMode="auto">
        <a:xfrm>
          <a:off x="85248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30</xdr:row>
      <xdr:rowOff>457200</xdr:rowOff>
    </xdr:from>
    <xdr:to>
      <xdr:col>9</xdr:col>
      <xdr:colOff>66675</xdr:colOff>
      <xdr:row>30</xdr:row>
      <xdr:rowOff>457200</xdr:rowOff>
    </xdr:to>
    <xdr:sp macro="" textlink="">
      <xdr:nvSpPr>
        <xdr:cNvPr id="14094" name="Line 4">
          <a:extLst>
            <a:ext uri="{FF2B5EF4-FFF2-40B4-BE49-F238E27FC236}">
              <a16:creationId xmlns:a16="http://schemas.microsoft.com/office/drawing/2014/main" id="{00000000-0008-0000-0000-00000E370000}"/>
            </a:ext>
          </a:extLst>
        </xdr:cNvPr>
        <xdr:cNvSpPr>
          <a:spLocks noChangeShapeType="1"/>
        </xdr:cNvSpPr>
      </xdr:nvSpPr>
      <xdr:spPr bwMode="auto">
        <a:xfrm>
          <a:off x="95059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342900</xdr:colOff>
      <xdr:row>30</xdr:row>
      <xdr:rowOff>457200</xdr:rowOff>
    </xdr:from>
    <xdr:to>
      <xdr:col>10</xdr:col>
      <xdr:colOff>66675</xdr:colOff>
      <xdr:row>30</xdr:row>
      <xdr:rowOff>457200</xdr:rowOff>
    </xdr:to>
    <xdr:sp macro="" textlink="">
      <xdr:nvSpPr>
        <xdr:cNvPr id="14095" name="Line 4">
          <a:extLst>
            <a:ext uri="{FF2B5EF4-FFF2-40B4-BE49-F238E27FC236}">
              <a16:creationId xmlns:a16="http://schemas.microsoft.com/office/drawing/2014/main" id="{00000000-0008-0000-0000-00000F370000}"/>
            </a:ext>
          </a:extLst>
        </xdr:cNvPr>
        <xdr:cNvSpPr>
          <a:spLocks noChangeShapeType="1"/>
        </xdr:cNvSpPr>
      </xdr:nvSpPr>
      <xdr:spPr bwMode="auto">
        <a:xfrm>
          <a:off x="104870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96" name="Line 4">
          <a:extLst>
            <a:ext uri="{FF2B5EF4-FFF2-40B4-BE49-F238E27FC236}">
              <a16:creationId xmlns:a16="http://schemas.microsoft.com/office/drawing/2014/main" id="{00000000-0008-0000-0000-00001037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97" name="Line 4">
          <a:extLst>
            <a:ext uri="{FF2B5EF4-FFF2-40B4-BE49-F238E27FC236}">
              <a16:creationId xmlns:a16="http://schemas.microsoft.com/office/drawing/2014/main" id="{00000000-0008-0000-0000-00001137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98" name="Line 4">
          <a:extLst>
            <a:ext uri="{FF2B5EF4-FFF2-40B4-BE49-F238E27FC236}">
              <a16:creationId xmlns:a16="http://schemas.microsoft.com/office/drawing/2014/main" id="{00000000-0008-0000-0000-00001237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topLeftCell="A4" zoomScale="75" workbookViewId="0">
      <pane xSplit="1" ySplit="8" topLeftCell="B12" activePane="bottomRight" state="frozen"/>
      <selection activeCell="A4" sqref="A4"/>
      <selection pane="topRight" activeCell="B4" sqref="B4"/>
      <selection pane="bottomLeft" activeCell="A12" sqref="A12"/>
      <selection pane="bottomRight" activeCell="S12" sqref="S12"/>
    </sheetView>
  </sheetViews>
  <sheetFormatPr defaultRowHeight="12.75" x14ac:dyDescent="0.2"/>
  <cols>
    <col min="1" max="1" width="37.42578125" customWidth="1"/>
    <col min="2" max="2" width="13.28515625" customWidth="1"/>
    <col min="3" max="3" width="13.140625" customWidth="1"/>
    <col min="4" max="13" width="14.7109375" customWidth="1"/>
    <col min="14" max="14" width="9.140625" hidden="1" customWidth="1"/>
  </cols>
  <sheetData>
    <row r="1" spans="1:18" ht="15.75" x14ac:dyDescent="0.25">
      <c r="I1" s="1" t="s">
        <v>4</v>
      </c>
      <c r="J1" s="1"/>
      <c r="K1" s="1"/>
    </row>
    <row r="2" spans="1:18" ht="13.5" customHeight="1" x14ac:dyDescent="0.25">
      <c r="I2" s="1" t="s">
        <v>18</v>
      </c>
      <c r="J2" s="1"/>
      <c r="K2" s="1"/>
    </row>
    <row r="3" spans="1:18" ht="12" customHeight="1" x14ac:dyDescent="0.25">
      <c r="I3" s="1" t="s">
        <v>5</v>
      </c>
      <c r="J3" s="1"/>
      <c r="K3" s="1"/>
    </row>
    <row r="4" spans="1:18" ht="15.75" x14ac:dyDescent="0.25">
      <c r="I4" s="1" t="s">
        <v>22</v>
      </c>
      <c r="J4" s="1"/>
      <c r="K4" s="1"/>
    </row>
    <row r="5" spans="1:18" x14ac:dyDescent="0.2">
      <c r="R5" t="s">
        <v>57</v>
      </c>
    </row>
    <row r="6" spans="1:18" ht="20.25" x14ac:dyDescent="0.3">
      <c r="A6" s="91" t="s">
        <v>0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</row>
    <row r="7" spans="1:18" ht="20.25" x14ac:dyDescent="0.3">
      <c r="A7" s="91" t="s">
        <v>65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</row>
    <row r="8" spans="1:18" ht="21" thickBot="1" x14ac:dyDescent="0.3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8" ht="37.5" customHeight="1" thickBot="1" x14ac:dyDescent="0.25">
      <c r="A9" s="96" t="s">
        <v>3</v>
      </c>
      <c r="B9" s="92" t="s">
        <v>25</v>
      </c>
      <c r="C9" s="93"/>
      <c r="D9" s="94" t="s">
        <v>9</v>
      </c>
      <c r="E9" s="95"/>
      <c r="F9" s="94" t="s">
        <v>10</v>
      </c>
      <c r="G9" s="95"/>
      <c r="H9" s="94" t="s">
        <v>11</v>
      </c>
      <c r="I9" s="95"/>
      <c r="J9" s="94" t="s">
        <v>12</v>
      </c>
      <c r="K9" s="95"/>
      <c r="L9" s="94" t="s">
        <v>13</v>
      </c>
      <c r="M9" s="95"/>
      <c r="O9" s="5"/>
      <c r="P9" s="5"/>
    </row>
    <row r="10" spans="1:18" x14ac:dyDescent="0.2">
      <c r="A10" s="97"/>
      <c r="B10" s="102" t="s">
        <v>66</v>
      </c>
      <c r="C10" s="100" t="s">
        <v>67</v>
      </c>
      <c r="D10" s="104" t="s">
        <v>1</v>
      </c>
      <c r="E10" s="89" t="s">
        <v>2</v>
      </c>
      <c r="F10" s="89" t="s">
        <v>1</v>
      </c>
      <c r="G10" s="89" t="s">
        <v>2</v>
      </c>
      <c r="H10" s="89" t="s">
        <v>1</v>
      </c>
      <c r="I10" s="89" t="s">
        <v>2</v>
      </c>
      <c r="J10" s="89" t="s">
        <v>1</v>
      </c>
      <c r="K10" s="89" t="s">
        <v>2</v>
      </c>
      <c r="L10" s="89" t="s">
        <v>1</v>
      </c>
      <c r="M10" s="89" t="s">
        <v>2</v>
      </c>
      <c r="O10" s="8"/>
      <c r="P10" s="8"/>
    </row>
    <row r="11" spans="1:18" ht="48" customHeight="1" x14ac:dyDescent="0.2">
      <c r="A11" s="97"/>
      <c r="B11" s="103"/>
      <c r="C11" s="101"/>
      <c r="D11" s="90"/>
      <c r="E11" s="90"/>
      <c r="F11" s="90"/>
      <c r="G11" s="90"/>
      <c r="H11" s="90"/>
      <c r="I11" s="90"/>
      <c r="J11" s="90"/>
      <c r="K11" s="90"/>
      <c r="L11" s="90"/>
      <c r="M11" s="90"/>
      <c r="O11" s="8"/>
      <c r="P11" s="8"/>
    </row>
    <row r="12" spans="1:18" ht="57" customHeight="1" x14ac:dyDescent="0.2">
      <c r="A12" s="15" t="s">
        <v>42</v>
      </c>
      <c r="B12" s="16"/>
      <c r="C12" s="16"/>
      <c r="D12" s="18">
        <f>SUM(D13:D28)</f>
        <v>998.5</v>
      </c>
      <c r="E12" s="18">
        <f>SUM(E13:E28)</f>
        <v>3274.0130119999999</v>
      </c>
      <c r="F12" s="18">
        <f t="shared" ref="F12:M12" si="0">SUM(F13:F28)</f>
        <v>434.2</v>
      </c>
      <c r="G12" s="18">
        <f t="shared" si="0"/>
        <v>1378.4267239999999</v>
      </c>
      <c r="H12" s="18">
        <f t="shared" si="0"/>
        <v>46.5</v>
      </c>
      <c r="I12" s="18">
        <f>SUM(I13:I28)</f>
        <v>193.32589200000001</v>
      </c>
      <c r="J12" s="18">
        <f t="shared" si="0"/>
        <v>815.09999999999991</v>
      </c>
      <c r="K12" s="18">
        <f t="shared" si="0"/>
        <v>3279.9874880000002</v>
      </c>
      <c r="L12" s="18">
        <f t="shared" si="0"/>
        <v>2294.2999999999997</v>
      </c>
      <c r="M12" s="18">
        <f t="shared" si="0"/>
        <v>8125.7531160000008</v>
      </c>
      <c r="O12" s="12"/>
      <c r="P12" s="12"/>
    </row>
    <row r="13" spans="1:18" ht="24.75" customHeight="1" x14ac:dyDescent="0.2">
      <c r="A13" s="19" t="s">
        <v>14</v>
      </c>
      <c r="B13" s="20">
        <v>2068</v>
      </c>
      <c r="C13" s="20">
        <v>3080.7</v>
      </c>
      <c r="D13" s="23">
        <v>255</v>
      </c>
      <c r="E13" s="22">
        <f>SUM(D13*B13/1000)</f>
        <v>527.34</v>
      </c>
      <c r="F13" s="21">
        <v>63.9</v>
      </c>
      <c r="G13" s="23">
        <f>SUM(F13*B13/1000)</f>
        <v>132.14519999999999</v>
      </c>
      <c r="H13" s="21">
        <v>10.6</v>
      </c>
      <c r="I13" s="23">
        <f>SUM(H13*C13/1000)</f>
        <v>32.655419999999999</v>
      </c>
      <c r="J13" s="21">
        <v>166.1</v>
      </c>
      <c r="K13" s="23">
        <f>SUM(J13*C13/1000)</f>
        <v>511.70426999999995</v>
      </c>
      <c r="L13" s="21">
        <f>SUM(D13+F13+H13+J13)</f>
        <v>495.6</v>
      </c>
      <c r="M13" s="23">
        <f>SUM(E13+G13+I13+K13)</f>
        <v>1203.8448900000001</v>
      </c>
      <c r="O13" s="8"/>
      <c r="P13" s="8"/>
    </row>
    <row r="14" spans="1:18" ht="41.25" customHeight="1" x14ac:dyDescent="0.2">
      <c r="A14" s="24" t="s">
        <v>15</v>
      </c>
      <c r="B14" s="20">
        <v>2068</v>
      </c>
      <c r="C14" s="20">
        <v>3080.7</v>
      </c>
      <c r="D14" s="24">
        <v>65.5</v>
      </c>
      <c r="E14" s="22">
        <f>SUM(D14*B14/1000)</f>
        <v>135.45400000000001</v>
      </c>
      <c r="F14" s="24">
        <v>16.600000000000001</v>
      </c>
      <c r="G14" s="23">
        <f t="shared" ref="G14:G27" si="1">SUM(F14*B14/1000)</f>
        <v>34.328800000000001</v>
      </c>
      <c r="H14" s="24">
        <v>2.8</v>
      </c>
      <c r="I14" s="23">
        <f t="shared" ref="I14:I25" si="2">SUM(H14*C14/1000)</f>
        <v>8.6259599999999992</v>
      </c>
      <c r="J14" s="24">
        <v>43.1</v>
      </c>
      <c r="K14" s="23">
        <f t="shared" ref="K14:K27" si="3">SUM(J14*C14/1000)</f>
        <v>132.77816999999999</v>
      </c>
      <c r="L14" s="23">
        <f t="shared" ref="L14:L27" si="4">SUM(D14+F14+H14+J14)</f>
        <v>128</v>
      </c>
      <c r="M14" s="23">
        <f t="shared" ref="M14:M27" si="5">SUM(E14+G14+I14+K14)</f>
        <v>311.18692999999996</v>
      </c>
      <c r="O14" s="8"/>
      <c r="P14" s="8"/>
    </row>
    <row r="15" spans="1:18" ht="42" customHeight="1" x14ac:dyDescent="0.2">
      <c r="A15" s="25" t="s">
        <v>59</v>
      </c>
      <c r="B15" s="20">
        <v>3626.5</v>
      </c>
      <c r="C15" s="20">
        <v>3913.3</v>
      </c>
      <c r="D15" s="25">
        <v>45.8</v>
      </c>
      <c r="E15" s="22">
        <f>SUM(D15*B15/1000)</f>
        <v>166.09369999999998</v>
      </c>
      <c r="F15" s="25">
        <v>21.4</v>
      </c>
      <c r="G15" s="23">
        <f t="shared" si="1"/>
        <v>77.607099999999988</v>
      </c>
      <c r="H15" s="80">
        <v>0</v>
      </c>
      <c r="I15" s="23">
        <f t="shared" si="2"/>
        <v>0</v>
      </c>
      <c r="J15" s="25">
        <v>28.2</v>
      </c>
      <c r="K15" s="23">
        <f t="shared" si="3"/>
        <v>110.35505999999999</v>
      </c>
      <c r="L15" s="21">
        <f t="shared" si="4"/>
        <v>95.399999999999991</v>
      </c>
      <c r="M15" s="23">
        <f>SUM(E15+G15+I15+K15)</f>
        <v>354.05585999999994</v>
      </c>
      <c r="O15" s="8"/>
      <c r="P15" s="8"/>
    </row>
    <row r="16" spans="1:18" ht="43.5" customHeight="1" x14ac:dyDescent="0.2">
      <c r="A16" s="28" t="s">
        <v>63</v>
      </c>
      <c r="B16" s="29">
        <v>0</v>
      </c>
      <c r="C16" s="29">
        <v>0</v>
      </c>
      <c r="D16" s="28">
        <v>0</v>
      </c>
      <c r="E16" s="22">
        <v>0</v>
      </c>
      <c r="F16" s="79">
        <v>0</v>
      </c>
      <c r="G16" s="23">
        <v>0</v>
      </c>
      <c r="H16" s="28">
        <v>0</v>
      </c>
      <c r="I16" s="23">
        <v>0</v>
      </c>
      <c r="J16" s="28">
        <v>0</v>
      </c>
      <c r="K16" s="23">
        <v>0</v>
      </c>
      <c r="L16" s="21">
        <v>0</v>
      </c>
      <c r="M16" s="23">
        <v>0</v>
      </c>
      <c r="O16" s="8"/>
      <c r="P16" s="8"/>
    </row>
    <row r="17" spans="1:16" ht="43.5" customHeight="1" x14ac:dyDescent="0.2">
      <c r="A17" s="30" t="s">
        <v>16</v>
      </c>
      <c r="B17" s="20">
        <v>4541.92</v>
      </c>
      <c r="C17" s="20">
        <v>4714.5200000000004</v>
      </c>
      <c r="D17" s="26">
        <v>12.2</v>
      </c>
      <c r="E17" s="22">
        <f t="shared" ref="E17:E23" si="6">SUM(D17*B17/1000)</f>
        <v>55.411423999999997</v>
      </c>
      <c r="F17" s="26">
        <v>4.8</v>
      </c>
      <c r="G17" s="23">
        <f t="shared" si="1"/>
        <v>21.801216</v>
      </c>
      <c r="H17" s="26">
        <v>1.9</v>
      </c>
      <c r="I17" s="23">
        <f t="shared" si="2"/>
        <v>8.9575879999999994</v>
      </c>
      <c r="J17" s="26">
        <v>12.6</v>
      </c>
      <c r="K17" s="23">
        <f t="shared" si="3"/>
        <v>59.402952000000006</v>
      </c>
      <c r="L17" s="21">
        <f t="shared" si="4"/>
        <v>31.5</v>
      </c>
      <c r="M17" s="23">
        <f t="shared" si="5"/>
        <v>145.57318000000001</v>
      </c>
      <c r="O17" s="8"/>
      <c r="P17" s="8"/>
    </row>
    <row r="18" spans="1:16" ht="42" customHeight="1" x14ac:dyDescent="0.2">
      <c r="A18" s="31" t="s">
        <v>17</v>
      </c>
      <c r="B18" s="20">
        <v>4541.92</v>
      </c>
      <c r="C18" s="20">
        <v>4714.5200000000004</v>
      </c>
      <c r="D18" s="28">
        <v>12.7</v>
      </c>
      <c r="E18" s="22">
        <f>SUM(D18*B18/1000)</f>
        <v>57.682383999999999</v>
      </c>
      <c r="F18" s="79">
        <v>5</v>
      </c>
      <c r="G18" s="23">
        <f t="shared" si="1"/>
        <v>22.709599999999998</v>
      </c>
      <c r="H18" s="28">
        <v>1.8</v>
      </c>
      <c r="I18" s="23">
        <f t="shared" si="2"/>
        <v>8.4861360000000001</v>
      </c>
      <c r="J18" s="28">
        <v>13.6</v>
      </c>
      <c r="K18" s="23">
        <f t="shared" si="3"/>
        <v>64.117472000000006</v>
      </c>
      <c r="L18" s="21">
        <f t="shared" si="4"/>
        <v>33.1</v>
      </c>
      <c r="M18" s="23">
        <f t="shared" si="5"/>
        <v>152.99559199999999</v>
      </c>
      <c r="O18" s="8"/>
      <c r="P18" s="8"/>
    </row>
    <row r="19" spans="1:16" ht="42.75" customHeight="1" x14ac:dyDescent="0.2">
      <c r="A19" s="30" t="s">
        <v>28</v>
      </c>
      <c r="B19" s="20">
        <v>4541.92</v>
      </c>
      <c r="C19" s="20">
        <v>4714.5200000000004</v>
      </c>
      <c r="D19" s="26">
        <v>36.9</v>
      </c>
      <c r="E19" s="22">
        <f t="shared" si="6"/>
        <v>167.59684799999999</v>
      </c>
      <c r="F19" s="26">
        <v>16.2</v>
      </c>
      <c r="G19" s="23">
        <f t="shared" si="1"/>
        <v>73.579103999999987</v>
      </c>
      <c r="H19" s="26">
        <v>3.7</v>
      </c>
      <c r="I19" s="23">
        <f t="shared" si="2"/>
        <v>17.443724000000003</v>
      </c>
      <c r="J19" s="26">
        <v>37.700000000000003</v>
      </c>
      <c r="K19" s="23">
        <f t="shared" si="3"/>
        <v>177.73740400000003</v>
      </c>
      <c r="L19" s="21">
        <f t="shared" si="4"/>
        <v>94.5</v>
      </c>
      <c r="M19" s="23">
        <f>SUM(E19+G19+I19+K19)</f>
        <v>436.35708000000005</v>
      </c>
      <c r="N19" s="6"/>
      <c r="O19" s="8"/>
      <c r="P19" s="8"/>
    </row>
    <row r="20" spans="1:16" ht="43.5" customHeight="1" x14ac:dyDescent="0.2">
      <c r="A20" s="30" t="s">
        <v>29</v>
      </c>
      <c r="B20" s="20">
        <v>4541.92</v>
      </c>
      <c r="C20" s="20">
        <v>4714.5200000000004</v>
      </c>
      <c r="D20" s="26">
        <v>101.9</v>
      </c>
      <c r="E20" s="22">
        <f t="shared" si="6"/>
        <v>462.82164800000004</v>
      </c>
      <c r="F20" s="26">
        <v>42.5</v>
      </c>
      <c r="G20" s="23">
        <f t="shared" si="1"/>
        <v>193.0316</v>
      </c>
      <c r="H20" s="26">
        <v>2.2999999999999998</v>
      </c>
      <c r="I20" s="23">
        <f t="shared" si="2"/>
        <v>10.843396</v>
      </c>
      <c r="J20" s="26">
        <v>104.1</v>
      </c>
      <c r="K20" s="23">
        <f t="shared" si="3"/>
        <v>490.78153200000003</v>
      </c>
      <c r="L20" s="21">
        <f t="shared" si="4"/>
        <v>250.8</v>
      </c>
      <c r="M20" s="23">
        <f>SUM(E20+G20+I20+K20)</f>
        <v>1157.4781760000001</v>
      </c>
      <c r="N20" s="6"/>
      <c r="O20" s="8"/>
      <c r="P20" s="8"/>
    </row>
    <row r="21" spans="1:16" ht="42.75" customHeight="1" x14ac:dyDescent="0.2">
      <c r="A21" s="30" t="s">
        <v>30</v>
      </c>
      <c r="B21" s="20">
        <v>4541.92</v>
      </c>
      <c r="C21" s="20">
        <v>4714.5200000000004</v>
      </c>
      <c r="D21" s="26">
        <v>44.7</v>
      </c>
      <c r="E21" s="22">
        <f t="shared" si="6"/>
        <v>203.02382400000002</v>
      </c>
      <c r="F21" s="26">
        <v>18.7</v>
      </c>
      <c r="G21" s="23">
        <f t="shared" si="1"/>
        <v>84.933903999999998</v>
      </c>
      <c r="H21" s="26">
        <v>6.4</v>
      </c>
      <c r="I21" s="23">
        <f t="shared" si="2"/>
        <v>30.172928000000002</v>
      </c>
      <c r="J21" s="26">
        <v>45.7</v>
      </c>
      <c r="K21" s="23">
        <f t="shared" si="3"/>
        <v>215.45356400000003</v>
      </c>
      <c r="L21" s="21">
        <f t="shared" si="4"/>
        <v>115.50000000000001</v>
      </c>
      <c r="M21" s="23">
        <f t="shared" si="5"/>
        <v>533.58422000000007</v>
      </c>
      <c r="N21" s="6"/>
      <c r="O21" s="8"/>
      <c r="P21" s="8"/>
    </row>
    <row r="22" spans="1:16" ht="44.25" customHeight="1" x14ac:dyDescent="0.2">
      <c r="A22" s="30" t="s">
        <v>44</v>
      </c>
      <c r="B22" s="20">
        <v>4541.92</v>
      </c>
      <c r="C22" s="20">
        <v>4714.5200000000004</v>
      </c>
      <c r="D22" s="26">
        <v>34.299999999999997</v>
      </c>
      <c r="E22" s="22">
        <f t="shared" si="6"/>
        <v>155.787856</v>
      </c>
      <c r="F22" s="26">
        <v>14.4</v>
      </c>
      <c r="G22" s="23">
        <f t="shared" si="1"/>
        <v>65.403648000000004</v>
      </c>
      <c r="H22" s="81">
        <v>5</v>
      </c>
      <c r="I22" s="23">
        <f t="shared" si="2"/>
        <v>23.572600000000001</v>
      </c>
      <c r="J22" s="26">
        <v>35.1</v>
      </c>
      <c r="K22" s="23">
        <f t="shared" si="3"/>
        <v>165.47965200000004</v>
      </c>
      <c r="L22" s="21">
        <f t="shared" si="4"/>
        <v>88.8</v>
      </c>
      <c r="M22" s="23">
        <f t="shared" si="5"/>
        <v>410.24375600000008</v>
      </c>
      <c r="N22" s="6"/>
      <c r="O22" s="8"/>
      <c r="P22" s="8"/>
    </row>
    <row r="23" spans="1:16" ht="44.25" customHeight="1" x14ac:dyDescent="0.2">
      <c r="A23" s="30" t="s">
        <v>45</v>
      </c>
      <c r="B23" s="20">
        <v>4541.92</v>
      </c>
      <c r="C23" s="20">
        <v>4714.5200000000004</v>
      </c>
      <c r="D23" s="26">
        <v>78.400000000000006</v>
      </c>
      <c r="E23" s="22">
        <f t="shared" si="6"/>
        <v>356.08652800000004</v>
      </c>
      <c r="F23" s="26">
        <v>33.1</v>
      </c>
      <c r="G23" s="23">
        <f t="shared" si="1"/>
        <v>150.33755199999999</v>
      </c>
      <c r="H23" s="81">
        <v>7</v>
      </c>
      <c r="I23" s="23">
        <f t="shared" si="2"/>
        <v>33.001640000000002</v>
      </c>
      <c r="J23" s="26">
        <v>80.099999999999994</v>
      </c>
      <c r="K23" s="23">
        <f t="shared" si="3"/>
        <v>377.63305200000002</v>
      </c>
      <c r="L23" s="21">
        <f t="shared" si="4"/>
        <v>198.6</v>
      </c>
      <c r="M23" s="23">
        <f t="shared" si="5"/>
        <v>917.05877199999998</v>
      </c>
      <c r="N23" s="6"/>
      <c r="O23" s="8"/>
      <c r="P23" s="8"/>
    </row>
    <row r="24" spans="1:16" ht="44.25" customHeight="1" x14ac:dyDescent="0.2">
      <c r="A24" s="30" t="s">
        <v>31</v>
      </c>
      <c r="B24" s="20"/>
      <c r="C24" s="20"/>
      <c r="D24" s="26"/>
      <c r="E24" s="22"/>
      <c r="F24" s="26"/>
      <c r="G24" s="23"/>
      <c r="H24" s="26"/>
      <c r="I24" s="23"/>
      <c r="J24" s="26"/>
      <c r="K24" s="23"/>
      <c r="L24" s="23"/>
      <c r="M24" s="23"/>
      <c r="N24" s="6"/>
      <c r="O24" s="8"/>
      <c r="P24" s="8"/>
    </row>
    <row r="25" spans="1:16" ht="44.25" customHeight="1" x14ac:dyDescent="0.2">
      <c r="A25" s="30" t="s">
        <v>54</v>
      </c>
      <c r="B25" s="20">
        <v>0</v>
      </c>
      <c r="C25" s="20">
        <v>0</v>
      </c>
      <c r="D25" s="26">
        <v>0</v>
      </c>
      <c r="E25" s="22">
        <v>94</v>
      </c>
      <c r="F25" s="26">
        <v>0</v>
      </c>
      <c r="G25" s="23">
        <v>31</v>
      </c>
      <c r="H25" s="26">
        <v>0</v>
      </c>
      <c r="I25" s="23">
        <f t="shared" si="2"/>
        <v>0</v>
      </c>
      <c r="J25" s="26">
        <v>0</v>
      </c>
      <c r="K25" s="23">
        <v>94</v>
      </c>
      <c r="L25" s="21">
        <f t="shared" si="4"/>
        <v>0</v>
      </c>
      <c r="M25" s="23">
        <f>SUM(E25+G25+I25+K25)</f>
        <v>219</v>
      </c>
      <c r="N25" s="6"/>
      <c r="O25" s="8"/>
      <c r="P25" s="8"/>
    </row>
    <row r="26" spans="1:16" ht="36.75" customHeight="1" x14ac:dyDescent="0.2">
      <c r="A26" s="30" t="s">
        <v>60</v>
      </c>
      <c r="B26" s="20">
        <v>2068</v>
      </c>
      <c r="C26" s="20">
        <v>3080.7</v>
      </c>
      <c r="D26" s="24">
        <v>151.1</v>
      </c>
      <c r="E26" s="22">
        <f>SUM(D26*B26/1000)</f>
        <v>312.47480000000002</v>
      </c>
      <c r="F26" s="24">
        <v>144.4</v>
      </c>
      <c r="G26" s="23">
        <f t="shared" si="1"/>
        <v>298.61920000000003</v>
      </c>
      <c r="H26" s="81">
        <v>0</v>
      </c>
      <c r="I26" s="23">
        <v>0</v>
      </c>
      <c r="J26" s="24">
        <v>111.8</v>
      </c>
      <c r="K26" s="23">
        <f t="shared" si="3"/>
        <v>344.42225999999994</v>
      </c>
      <c r="L26" s="21">
        <f t="shared" si="4"/>
        <v>407.3</v>
      </c>
      <c r="M26" s="23">
        <f t="shared" si="5"/>
        <v>955.51625999999999</v>
      </c>
      <c r="N26" s="6"/>
      <c r="O26" s="8"/>
      <c r="P26" s="8"/>
    </row>
    <row r="27" spans="1:16" ht="33.75" customHeight="1" x14ac:dyDescent="0.2">
      <c r="A27" s="85" t="s">
        <v>61</v>
      </c>
      <c r="B27" s="20">
        <v>3626.5</v>
      </c>
      <c r="C27" s="20">
        <v>3913.3</v>
      </c>
      <c r="D27" s="80">
        <v>95</v>
      </c>
      <c r="E27" s="86">
        <f>SUM(D27*B27/1000)</f>
        <v>344.51749999999998</v>
      </c>
      <c r="F27" s="25">
        <v>25</v>
      </c>
      <c r="G27" s="74">
        <f t="shared" si="1"/>
        <v>90.662499999999994</v>
      </c>
      <c r="H27" s="80">
        <v>5</v>
      </c>
      <c r="I27" s="74">
        <f>SUM(H27*C27/1000)</f>
        <v>19.566500000000001</v>
      </c>
      <c r="J27" s="80">
        <v>75</v>
      </c>
      <c r="K27" s="74">
        <f t="shared" si="3"/>
        <v>293.4975</v>
      </c>
      <c r="L27" s="74">
        <f t="shared" si="4"/>
        <v>200</v>
      </c>
      <c r="M27" s="74">
        <f t="shared" si="5"/>
        <v>748.24399999999991</v>
      </c>
      <c r="N27" s="8"/>
      <c r="O27" s="8"/>
      <c r="P27" s="8"/>
    </row>
    <row r="28" spans="1:16" ht="36" customHeight="1" x14ac:dyDescent="0.2">
      <c r="A28" s="26" t="s">
        <v>62</v>
      </c>
      <c r="B28" s="20">
        <v>3626.5</v>
      </c>
      <c r="C28" s="20">
        <v>3913.3</v>
      </c>
      <c r="D28" s="30">
        <v>65</v>
      </c>
      <c r="E28" s="22">
        <f>SUM(D28*B28/1000)</f>
        <v>235.7225</v>
      </c>
      <c r="F28" s="30">
        <v>28.2</v>
      </c>
      <c r="G28" s="23">
        <f>SUM(F28*B28/1000)</f>
        <v>102.26730000000001</v>
      </c>
      <c r="H28" s="72">
        <v>0</v>
      </c>
      <c r="I28" s="23">
        <f>SUM(H28*C28/1000)</f>
        <v>0</v>
      </c>
      <c r="J28" s="72">
        <v>62</v>
      </c>
      <c r="K28" s="23">
        <f>SUM(J28*C28/1000)</f>
        <v>242.62460000000002</v>
      </c>
      <c r="L28" s="21">
        <f>SUM(D28+F28+H28+J28)</f>
        <v>155.19999999999999</v>
      </c>
      <c r="M28" s="23">
        <f>SUM(E28+G28+I28+K28)</f>
        <v>580.61440000000005</v>
      </c>
      <c r="N28" s="8"/>
      <c r="O28" s="8"/>
      <c r="P28" s="8"/>
    </row>
    <row r="29" spans="1:16" ht="29.25" customHeight="1" thickBot="1" x14ac:dyDescent="0.25">
      <c r="A29" s="32" t="s">
        <v>43</v>
      </c>
      <c r="B29" s="33"/>
      <c r="C29" s="34"/>
      <c r="D29" s="34">
        <f t="shared" ref="D29:M29" si="7">SUM(D30+D33+D43)</f>
        <v>1717.5</v>
      </c>
      <c r="E29" s="34">
        <f t="shared" si="7"/>
        <v>6498.2275579999987</v>
      </c>
      <c r="F29" s="34">
        <f t="shared" si="7"/>
        <v>571.90000000000009</v>
      </c>
      <c r="G29" s="34">
        <f t="shared" si="7"/>
        <v>2215.1846930000002</v>
      </c>
      <c r="H29" s="34">
        <f t="shared" si="7"/>
        <v>150.6</v>
      </c>
      <c r="I29" s="34">
        <f t="shared" si="7"/>
        <v>580.33374000000003</v>
      </c>
      <c r="J29" s="34">
        <f t="shared" si="7"/>
        <v>1610.6000000000001</v>
      </c>
      <c r="K29" s="34">
        <f t="shared" si="7"/>
        <v>6370.2769730000009</v>
      </c>
      <c r="L29" s="34">
        <f t="shared" si="7"/>
        <v>4050.6</v>
      </c>
      <c r="M29" s="34">
        <f t="shared" si="7"/>
        <v>15664.022964</v>
      </c>
      <c r="O29" s="13"/>
      <c r="P29" s="13"/>
    </row>
    <row r="30" spans="1:16" ht="26.25" customHeight="1" x14ac:dyDescent="0.2">
      <c r="A30" s="35" t="s">
        <v>7</v>
      </c>
      <c r="B30" s="36"/>
      <c r="C30" s="36"/>
      <c r="D30" s="98">
        <f t="shared" ref="D30:M30" si="8">SUM(D32:D32)</f>
        <v>87.4</v>
      </c>
      <c r="E30" s="98">
        <f t="shared" si="8"/>
        <v>316.69827000000004</v>
      </c>
      <c r="F30" s="98">
        <f t="shared" si="8"/>
        <v>46.1</v>
      </c>
      <c r="G30" s="98">
        <f t="shared" si="8"/>
        <v>167.04565500000004</v>
      </c>
      <c r="H30" s="98">
        <f t="shared" si="8"/>
        <v>8</v>
      </c>
      <c r="I30" s="98">
        <f t="shared" si="8"/>
        <v>29.892880000000002</v>
      </c>
      <c r="J30" s="98">
        <f t="shared" si="8"/>
        <v>88.7</v>
      </c>
      <c r="K30" s="98">
        <f t="shared" si="8"/>
        <v>331.43730700000003</v>
      </c>
      <c r="L30" s="98">
        <f t="shared" si="8"/>
        <v>230.2</v>
      </c>
      <c r="M30" s="98">
        <f t="shared" si="8"/>
        <v>845.07411200000013</v>
      </c>
      <c r="O30" s="8"/>
      <c r="P30" s="8"/>
    </row>
    <row r="31" spans="1:16" ht="11.25" hidden="1" customHeight="1" x14ac:dyDescent="0.2">
      <c r="A31" s="38" t="s">
        <v>6</v>
      </c>
      <c r="B31" s="39"/>
      <c r="C31" s="39"/>
      <c r="D31" s="88"/>
      <c r="E31" s="88"/>
      <c r="F31" s="88"/>
      <c r="G31" s="88"/>
      <c r="H31" s="88"/>
      <c r="I31" s="88"/>
      <c r="J31" s="88"/>
      <c r="K31" s="88"/>
      <c r="L31" s="88"/>
      <c r="M31" s="88"/>
      <c r="O31" s="8"/>
      <c r="P31" s="8"/>
    </row>
    <row r="32" spans="1:16" ht="26.25" customHeight="1" x14ac:dyDescent="0.2">
      <c r="A32" s="40" t="s">
        <v>36</v>
      </c>
      <c r="B32" s="20">
        <v>3623.55</v>
      </c>
      <c r="C32" s="20">
        <v>3736.61</v>
      </c>
      <c r="D32" s="24">
        <v>87.4</v>
      </c>
      <c r="E32" s="22">
        <f>SUM(D32*B32/1000)</f>
        <v>316.69827000000004</v>
      </c>
      <c r="F32" s="24">
        <v>46.1</v>
      </c>
      <c r="G32" s="23">
        <f t="shared" ref="G32:G42" si="9">SUM(F32*B32/1000)</f>
        <v>167.04565500000004</v>
      </c>
      <c r="H32" s="82">
        <v>8</v>
      </c>
      <c r="I32" s="23">
        <f t="shared" ref="I32:I42" si="10">SUM(H32*C32/1000)</f>
        <v>29.892880000000002</v>
      </c>
      <c r="J32" s="24">
        <v>88.7</v>
      </c>
      <c r="K32" s="23">
        <f t="shared" ref="K32:K42" si="11">SUM(J32*C32/1000)</f>
        <v>331.43730700000003</v>
      </c>
      <c r="L32" s="21">
        <f t="shared" ref="L32:M42" si="12">SUM(D32+F32+H32+J32)</f>
        <v>230.2</v>
      </c>
      <c r="M32" s="23">
        <f t="shared" si="12"/>
        <v>845.07411200000013</v>
      </c>
      <c r="O32" s="8"/>
      <c r="P32" s="8"/>
    </row>
    <row r="33" spans="1:16" ht="27" customHeight="1" x14ac:dyDescent="0.2">
      <c r="A33" s="41" t="s">
        <v>23</v>
      </c>
      <c r="B33" s="42"/>
      <c r="C33" s="42"/>
      <c r="D33" s="41">
        <f t="shared" ref="D33:M33" si="13">SUM(D34:D42)</f>
        <v>1278.0999999999999</v>
      </c>
      <c r="E33" s="45">
        <f t="shared" si="13"/>
        <v>5296.8828879999992</v>
      </c>
      <c r="F33" s="41">
        <f t="shared" si="13"/>
        <v>424.8</v>
      </c>
      <c r="G33" s="45">
        <f t="shared" si="13"/>
        <v>1794.305838</v>
      </c>
      <c r="H33" s="45">
        <f t="shared" si="13"/>
        <v>101.8</v>
      </c>
      <c r="I33" s="78">
        <f t="shared" si="13"/>
        <v>447.90230000000003</v>
      </c>
      <c r="J33" s="45">
        <f t="shared" si="13"/>
        <v>1162.7</v>
      </c>
      <c r="K33" s="45">
        <f t="shared" si="13"/>
        <v>5136.098226000001</v>
      </c>
      <c r="L33" s="41">
        <f t="shared" si="13"/>
        <v>2967.4</v>
      </c>
      <c r="M33" s="45">
        <f t="shared" si="13"/>
        <v>12675.189252</v>
      </c>
      <c r="O33" s="8"/>
      <c r="P33" s="8"/>
    </row>
    <row r="34" spans="1:16" ht="27" customHeight="1" x14ac:dyDescent="0.2">
      <c r="A34" s="40" t="s">
        <v>35</v>
      </c>
      <c r="B34" s="20">
        <v>3626.5</v>
      </c>
      <c r="C34" s="20">
        <v>3913.3</v>
      </c>
      <c r="D34" s="24">
        <v>141.6</v>
      </c>
      <c r="E34" s="22">
        <f t="shared" ref="E34:E35" si="14">SUM(D34*B34/1000)</f>
        <v>513.51239999999996</v>
      </c>
      <c r="F34" s="24">
        <v>70.2</v>
      </c>
      <c r="G34" s="23">
        <f t="shared" ref="G34:G35" si="15">SUM(F34*B34/1000)</f>
        <v>254.58030000000002</v>
      </c>
      <c r="H34" s="82">
        <v>0</v>
      </c>
      <c r="I34" s="23">
        <f t="shared" ref="I34:I35" si="16">SUM(H34*C34/1000)</f>
        <v>0</v>
      </c>
      <c r="J34" s="82">
        <v>145</v>
      </c>
      <c r="K34" s="23">
        <f t="shared" ref="K34:K35" si="17">SUM(J34*C34/1000)</f>
        <v>567.42849999999999</v>
      </c>
      <c r="L34" s="21">
        <f t="shared" ref="L34:L35" si="18">SUM(D34+F34+H34+J34)</f>
        <v>356.8</v>
      </c>
      <c r="M34" s="23">
        <f t="shared" ref="M34:M35" si="19">SUM(E34+G34+I34+K34)</f>
        <v>1335.5211999999999</v>
      </c>
      <c r="O34" s="8"/>
      <c r="P34" s="8"/>
    </row>
    <row r="35" spans="1:16" ht="27" customHeight="1" x14ac:dyDescent="0.2">
      <c r="A35" s="40" t="s">
        <v>24</v>
      </c>
      <c r="B35" s="20">
        <v>3626.5</v>
      </c>
      <c r="C35" s="20">
        <v>3913.3</v>
      </c>
      <c r="D35" s="82">
        <v>170</v>
      </c>
      <c r="E35" s="22">
        <f t="shared" si="14"/>
        <v>616.505</v>
      </c>
      <c r="F35" s="24">
        <v>50.9</v>
      </c>
      <c r="G35" s="23">
        <f t="shared" si="15"/>
        <v>184.58885000000001</v>
      </c>
      <c r="H35" s="82">
        <v>20</v>
      </c>
      <c r="I35" s="23">
        <f t="shared" si="16"/>
        <v>78.266000000000005</v>
      </c>
      <c r="J35" s="82">
        <v>162</v>
      </c>
      <c r="K35" s="23">
        <f t="shared" si="17"/>
        <v>633.95460000000003</v>
      </c>
      <c r="L35" s="21">
        <f t="shared" si="18"/>
        <v>402.9</v>
      </c>
      <c r="M35" s="23">
        <f t="shared" si="19"/>
        <v>1513.3144499999999</v>
      </c>
      <c r="O35" s="8"/>
      <c r="P35" s="8"/>
    </row>
    <row r="36" spans="1:16" ht="26.25" customHeight="1" x14ac:dyDescent="0.2">
      <c r="A36" s="24" t="s">
        <v>55</v>
      </c>
      <c r="B36" s="20">
        <v>2068</v>
      </c>
      <c r="C36" s="20">
        <v>3080.7</v>
      </c>
      <c r="D36" s="24">
        <v>90.1</v>
      </c>
      <c r="E36" s="22">
        <f t="shared" ref="E36:E42" si="20">SUM(D36*B36/1000)</f>
        <v>186.32679999999999</v>
      </c>
      <c r="F36" s="24">
        <v>9.8000000000000007</v>
      </c>
      <c r="G36" s="23">
        <f t="shared" si="9"/>
        <v>20.266400000000001</v>
      </c>
      <c r="H36" s="24">
        <v>9.8000000000000007</v>
      </c>
      <c r="I36" s="23">
        <f t="shared" si="10"/>
        <v>30.190860000000001</v>
      </c>
      <c r="J36" s="24">
        <v>60.9</v>
      </c>
      <c r="K36" s="23">
        <f t="shared" si="11"/>
        <v>187.61462999999998</v>
      </c>
      <c r="L36" s="21">
        <f t="shared" si="12"/>
        <v>170.6</v>
      </c>
      <c r="M36" s="23">
        <f t="shared" si="12"/>
        <v>424.39868999999999</v>
      </c>
      <c r="O36" s="8"/>
      <c r="P36" s="8"/>
    </row>
    <row r="37" spans="1:16" ht="21.75" customHeight="1" x14ac:dyDescent="0.2">
      <c r="A37" s="28" t="s">
        <v>19</v>
      </c>
      <c r="B37" s="20">
        <v>4541.92</v>
      </c>
      <c r="C37" s="20">
        <v>4714.5200000000004</v>
      </c>
      <c r="D37" s="46">
        <v>83.4</v>
      </c>
      <c r="E37" s="22">
        <f t="shared" si="20"/>
        <v>378.79612800000001</v>
      </c>
      <c r="F37" s="26">
        <v>43.6</v>
      </c>
      <c r="G37" s="23">
        <f t="shared" si="9"/>
        <v>198.02771200000001</v>
      </c>
      <c r="H37" s="81">
        <v>5</v>
      </c>
      <c r="I37" s="23">
        <f t="shared" si="10"/>
        <v>23.572600000000001</v>
      </c>
      <c r="J37" s="26">
        <v>67.2</v>
      </c>
      <c r="K37" s="23">
        <f t="shared" si="11"/>
        <v>316.81574400000005</v>
      </c>
      <c r="L37" s="21">
        <f t="shared" si="12"/>
        <v>199.2</v>
      </c>
      <c r="M37" s="23">
        <f t="shared" si="12"/>
        <v>917.21218399999998</v>
      </c>
      <c r="O37" s="8"/>
      <c r="P37" s="8"/>
    </row>
    <row r="38" spans="1:16" ht="26.25" customHeight="1" x14ac:dyDescent="0.2">
      <c r="A38" s="28" t="s">
        <v>37</v>
      </c>
      <c r="B38" s="20">
        <v>4541.92</v>
      </c>
      <c r="C38" s="20">
        <v>4714.5200000000004</v>
      </c>
      <c r="D38" s="46">
        <v>230.1</v>
      </c>
      <c r="E38" s="22">
        <f t="shared" si="20"/>
        <v>1045.0957920000001</v>
      </c>
      <c r="F38" s="26">
        <v>45.1</v>
      </c>
      <c r="G38" s="23">
        <f t="shared" si="9"/>
        <v>204.84059200000002</v>
      </c>
      <c r="H38" s="81">
        <v>15</v>
      </c>
      <c r="I38" s="23">
        <f t="shared" si="10"/>
        <v>70.717799999999997</v>
      </c>
      <c r="J38" s="26">
        <v>160.19999999999999</v>
      </c>
      <c r="K38" s="23">
        <f t="shared" si="11"/>
        <v>755.26610400000004</v>
      </c>
      <c r="L38" s="23">
        <f t="shared" si="12"/>
        <v>450.4</v>
      </c>
      <c r="M38" s="23">
        <f t="shared" si="12"/>
        <v>2075.9202880000003</v>
      </c>
      <c r="O38" s="8"/>
      <c r="P38" s="8"/>
    </row>
    <row r="39" spans="1:16" ht="21.75" customHeight="1" x14ac:dyDescent="0.2">
      <c r="A39" s="28" t="s">
        <v>20</v>
      </c>
      <c r="B39" s="20">
        <v>4541.92</v>
      </c>
      <c r="C39" s="20">
        <v>4714.5200000000004</v>
      </c>
      <c r="D39" s="46">
        <v>65.8</v>
      </c>
      <c r="E39" s="22">
        <f t="shared" si="20"/>
        <v>298.85833600000001</v>
      </c>
      <c r="F39" s="26">
        <v>42.4</v>
      </c>
      <c r="G39" s="23">
        <f t="shared" si="9"/>
        <v>192.57740799999999</v>
      </c>
      <c r="H39" s="81">
        <v>12</v>
      </c>
      <c r="I39" s="23">
        <f t="shared" si="10"/>
        <v>56.574240000000003</v>
      </c>
      <c r="J39" s="26">
        <v>71.2</v>
      </c>
      <c r="K39" s="23">
        <f t="shared" si="11"/>
        <v>335.67382400000002</v>
      </c>
      <c r="L39" s="23">
        <f t="shared" si="12"/>
        <v>191.39999999999998</v>
      </c>
      <c r="M39" s="23">
        <f t="shared" si="12"/>
        <v>883.683808</v>
      </c>
      <c r="O39" s="8"/>
      <c r="P39" s="8"/>
    </row>
    <row r="40" spans="1:16" ht="23.25" customHeight="1" x14ac:dyDescent="0.2">
      <c r="A40" s="26" t="s">
        <v>38</v>
      </c>
      <c r="B40" s="20">
        <v>4541.92</v>
      </c>
      <c r="C40" s="20">
        <v>4714.5200000000004</v>
      </c>
      <c r="D40" s="30">
        <v>193.5</v>
      </c>
      <c r="E40" s="22">
        <f t="shared" si="20"/>
        <v>878.86152000000004</v>
      </c>
      <c r="F40" s="30">
        <v>100.6</v>
      </c>
      <c r="G40" s="23">
        <f t="shared" si="9"/>
        <v>456.91715199999999</v>
      </c>
      <c r="H40" s="81">
        <v>12</v>
      </c>
      <c r="I40" s="23">
        <f t="shared" si="10"/>
        <v>56.574240000000003</v>
      </c>
      <c r="J40" s="26">
        <v>193.5</v>
      </c>
      <c r="K40" s="23">
        <f t="shared" si="11"/>
        <v>912.25962000000015</v>
      </c>
      <c r="L40" s="21">
        <f t="shared" si="12"/>
        <v>499.6</v>
      </c>
      <c r="M40" s="23">
        <f t="shared" si="12"/>
        <v>2304.6125320000001</v>
      </c>
      <c r="O40" s="8"/>
      <c r="P40" s="8"/>
    </row>
    <row r="41" spans="1:16" ht="32.25" customHeight="1" x14ac:dyDescent="0.2">
      <c r="A41" s="28" t="s">
        <v>39</v>
      </c>
      <c r="B41" s="20">
        <v>4541.92</v>
      </c>
      <c r="C41" s="20">
        <v>4714.5200000000004</v>
      </c>
      <c r="D41" s="46">
        <v>265</v>
      </c>
      <c r="E41" s="22">
        <f t="shared" si="20"/>
        <v>1203.6088</v>
      </c>
      <c r="F41" s="26">
        <v>39.9</v>
      </c>
      <c r="G41" s="23">
        <f t="shared" si="9"/>
        <v>181.22260800000001</v>
      </c>
      <c r="H41" s="81">
        <v>20</v>
      </c>
      <c r="I41" s="23">
        <f t="shared" si="10"/>
        <v>94.290400000000005</v>
      </c>
      <c r="J41" s="81">
        <v>265</v>
      </c>
      <c r="K41" s="23">
        <f t="shared" si="11"/>
        <v>1249.3478</v>
      </c>
      <c r="L41" s="21">
        <f t="shared" si="12"/>
        <v>589.9</v>
      </c>
      <c r="M41" s="23">
        <f t="shared" si="12"/>
        <v>2728.4696080000003</v>
      </c>
      <c r="O41" s="8"/>
      <c r="P41" s="8"/>
    </row>
    <row r="42" spans="1:16" ht="27.75" customHeight="1" x14ac:dyDescent="0.2">
      <c r="A42" s="28" t="s">
        <v>26</v>
      </c>
      <c r="B42" s="20">
        <v>4541.92</v>
      </c>
      <c r="C42" s="20">
        <v>4714.5200000000004</v>
      </c>
      <c r="D42" s="46">
        <v>38.6</v>
      </c>
      <c r="E42" s="22">
        <f t="shared" si="20"/>
        <v>175.31811200000001</v>
      </c>
      <c r="F42" s="46">
        <v>22.3</v>
      </c>
      <c r="G42" s="23">
        <f t="shared" si="9"/>
        <v>101.28481600000001</v>
      </c>
      <c r="H42" s="83">
        <v>8</v>
      </c>
      <c r="I42" s="23">
        <f t="shared" si="10"/>
        <v>37.716160000000002</v>
      </c>
      <c r="J42" s="46">
        <v>37.700000000000003</v>
      </c>
      <c r="K42" s="23">
        <f t="shared" si="11"/>
        <v>177.73740400000003</v>
      </c>
      <c r="L42" s="21">
        <f t="shared" si="12"/>
        <v>106.60000000000001</v>
      </c>
      <c r="M42" s="23">
        <f t="shared" si="12"/>
        <v>492.05649200000005</v>
      </c>
      <c r="O42" s="8"/>
      <c r="P42" s="8"/>
    </row>
    <row r="43" spans="1:16" ht="29.25" customHeight="1" x14ac:dyDescent="0.2">
      <c r="A43" s="38" t="s">
        <v>23</v>
      </c>
      <c r="B43" s="47"/>
      <c r="C43" s="47"/>
      <c r="D43" s="99">
        <f>D45+D46</f>
        <v>352</v>
      </c>
      <c r="E43" s="88">
        <f t="shared" ref="E43:K43" si="21">E45+E46</f>
        <v>884.64639999999997</v>
      </c>
      <c r="F43" s="99">
        <f t="shared" si="21"/>
        <v>101</v>
      </c>
      <c r="G43" s="88">
        <f t="shared" si="21"/>
        <v>253.83320000000001</v>
      </c>
      <c r="H43" s="99">
        <f t="shared" si="21"/>
        <v>40.799999999999997</v>
      </c>
      <c r="I43" s="88">
        <f t="shared" si="21"/>
        <v>102.53855999999999</v>
      </c>
      <c r="J43" s="99">
        <f t="shared" si="21"/>
        <v>359.2</v>
      </c>
      <c r="K43" s="88">
        <f t="shared" si="21"/>
        <v>902.74144000000001</v>
      </c>
      <c r="L43" s="48">
        <f>D43+F43+H43+J43</f>
        <v>853</v>
      </c>
      <c r="M43" s="49">
        <f>E43+G43+I43+K43</f>
        <v>2143.7595999999999</v>
      </c>
      <c r="O43" s="8"/>
      <c r="P43" s="8"/>
    </row>
    <row r="44" spans="1:16" ht="20.25" hidden="1" customHeight="1" x14ac:dyDescent="0.2">
      <c r="A44" s="38" t="s">
        <v>21</v>
      </c>
      <c r="B44" s="47"/>
      <c r="C44" s="47"/>
      <c r="D44" s="99"/>
      <c r="E44" s="88"/>
      <c r="F44" s="99"/>
      <c r="G44" s="88"/>
      <c r="H44" s="99"/>
      <c r="I44" s="88"/>
      <c r="J44" s="99"/>
      <c r="K44" s="88"/>
      <c r="L44" s="35"/>
      <c r="M44" s="37"/>
      <c r="O44" s="8"/>
      <c r="P44" s="8"/>
    </row>
    <row r="45" spans="1:16" ht="23.25" customHeight="1" x14ac:dyDescent="0.2">
      <c r="A45" s="26" t="s">
        <v>40</v>
      </c>
      <c r="B45" s="27">
        <v>2513.1999999999998</v>
      </c>
      <c r="C45" s="27">
        <v>2513.1999999999998</v>
      </c>
      <c r="D45" s="26">
        <v>97</v>
      </c>
      <c r="E45" s="22">
        <f>SUM(D45*B45/1000)</f>
        <v>243.78039999999999</v>
      </c>
      <c r="F45" s="81">
        <v>41</v>
      </c>
      <c r="G45" s="23">
        <f>SUM(F45*B45/1000)</f>
        <v>103.0412</v>
      </c>
      <c r="H45" s="26">
        <v>15.8</v>
      </c>
      <c r="I45" s="23">
        <f>SUM(H45*C45/1000)</f>
        <v>39.708559999999999</v>
      </c>
      <c r="J45" s="26">
        <v>99.2</v>
      </c>
      <c r="K45" s="23">
        <f>SUM(J45*C45/1000)</f>
        <v>249.30944</v>
      </c>
      <c r="L45" s="23">
        <f>SUM(D45+F45+H45+J45)</f>
        <v>253</v>
      </c>
      <c r="M45" s="23">
        <f>SUM(E45+G45+I45+K45)</f>
        <v>635.83960000000002</v>
      </c>
      <c r="O45" s="8"/>
      <c r="P45" s="8"/>
    </row>
    <row r="46" spans="1:16" ht="24.75" customHeight="1" thickBot="1" x14ac:dyDescent="0.25">
      <c r="A46" s="76" t="s">
        <v>41</v>
      </c>
      <c r="B46" s="27">
        <v>2513.1999999999998</v>
      </c>
      <c r="C46" s="27">
        <v>2513.1999999999998</v>
      </c>
      <c r="D46" s="76">
        <v>255</v>
      </c>
      <c r="E46" s="22">
        <f>SUM(D46*B46/1000)</f>
        <v>640.86599999999999</v>
      </c>
      <c r="F46" s="76">
        <v>60</v>
      </c>
      <c r="G46" s="23">
        <f>SUM(F46*B46/1000)</f>
        <v>150.792</v>
      </c>
      <c r="H46" s="84">
        <v>25</v>
      </c>
      <c r="I46" s="23">
        <f>SUM(H46*C46/1000)</f>
        <v>62.829999999999991</v>
      </c>
      <c r="J46" s="76">
        <v>260</v>
      </c>
      <c r="K46" s="23">
        <f>SUM(J46*C46/1000)</f>
        <v>653.43200000000002</v>
      </c>
      <c r="L46" s="77">
        <f>SUM(D46+F46+H46+J46)</f>
        <v>600</v>
      </c>
      <c r="M46" s="23">
        <f>SUM(E46+G46+I46+K46)</f>
        <v>1507.92</v>
      </c>
      <c r="O46" s="8"/>
      <c r="P46" s="8"/>
    </row>
    <row r="47" spans="1:16" ht="42" customHeight="1" x14ac:dyDescent="0.3">
      <c r="A47" s="50" t="s">
        <v>52</v>
      </c>
      <c r="B47" s="17"/>
      <c r="C47" s="51"/>
      <c r="D47" s="17">
        <f>SUM(D49:D49)</f>
        <v>7.7</v>
      </c>
      <c r="E47" s="18">
        <f t="shared" ref="E47:M47" si="22">SUM(E49:E49)</f>
        <v>34.972783999999997</v>
      </c>
      <c r="F47" s="17">
        <f t="shared" si="22"/>
        <v>5.6</v>
      </c>
      <c r="G47" s="18">
        <f t="shared" si="22"/>
        <v>25.434752</v>
      </c>
      <c r="H47" s="17">
        <f t="shared" si="22"/>
        <v>0.2</v>
      </c>
      <c r="I47" s="18">
        <f t="shared" si="22"/>
        <v>0.94290400000000008</v>
      </c>
      <c r="J47" s="17">
        <f t="shared" si="22"/>
        <v>7.25</v>
      </c>
      <c r="K47" s="18">
        <f t="shared" si="22"/>
        <v>34.180270000000007</v>
      </c>
      <c r="L47" s="17">
        <f t="shared" si="22"/>
        <v>20.75</v>
      </c>
      <c r="M47" s="18">
        <f t="shared" si="22"/>
        <v>95.530709999999999</v>
      </c>
      <c r="N47" s="7"/>
      <c r="O47" s="9"/>
      <c r="P47" s="9"/>
    </row>
    <row r="48" spans="1:16" ht="1.5" hidden="1" customHeight="1" x14ac:dyDescent="0.3">
      <c r="A48" s="53" t="s">
        <v>8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7"/>
      <c r="O48" s="9"/>
      <c r="P48" s="9"/>
    </row>
    <row r="49" spans="1:17" ht="40.5" x14ac:dyDescent="0.2">
      <c r="A49" s="26" t="s">
        <v>27</v>
      </c>
      <c r="B49" s="20">
        <v>4541.92</v>
      </c>
      <c r="C49" s="20">
        <v>4714.5200000000004</v>
      </c>
      <c r="D49" s="55">
        <v>7.7</v>
      </c>
      <c r="E49" s="22">
        <f t="shared" ref="E49:E62" si="23">SUM(D49*B49/1000)</f>
        <v>34.972783999999997</v>
      </c>
      <c r="F49" s="55">
        <v>5.6</v>
      </c>
      <c r="G49" s="23">
        <f t="shared" ref="G49:G62" si="24">SUM(F49*B49/1000)</f>
        <v>25.434752</v>
      </c>
      <c r="H49" s="55">
        <v>0.2</v>
      </c>
      <c r="I49" s="23">
        <f>SUM(H49*C49/1000)</f>
        <v>0.94290400000000008</v>
      </c>
      <c r="J49" s="56">
        <v>7.25</v>
      </c>
      <c r="K49" s="23">
        <f>SUM(J49*C49/1000)</f>
        <v>34.180270000000007</v>
      </c>
      <c r="L49" s="23">
        <f>SUM(D49+F49+H49+J49)</f>
        <v>20.75</v>
      </c>
      <c r="M49" s="23">
        <f t="shared" ref="M49:M62" si="25">SUM(E49+G49+I49+K49)</f>
        <v>95.530709999999999</v>
      </c>
      <c r="O49" s="8"/>
      <c r="P49" s="8"/>
    </row>
    <row r="50" spans="1:17" ht="41.25" thickBot="1" x14ac:dyDescent="0.25">
      <c r="A50" s="57" t="s">
        <v>51</v>
      </c>
      <c r="B50" s="58"/>
      <c r="C50" s="58"/>
      <c r="D50" s="59">
        <f>D51</f>
        <v>0</v>
      </c>
      <c r="E50" s="59">
        <f t="shared" ref="E50:M50" si="26">E51</f>
        <v>0</v>
      </c>
      <c r="F50" s="59">
        <f t="shared" si="26"/>
        <v>0</v>
      </c>
      <c r="G50" s="59">
        <f t="shared" si="26"/>
        <v>0</v>
      </c>
      <c r="H50" s="59">
        <f t="shared" si="26"/>
        <v>0</v>
      </c>
      <c r="I50" s="59">
        <f t="shared" si="26"/>
        <v>0</v>
      </c>
      <c r="J50" s="59">
        <f t="shared" si="26"/>
        <v>0</v>
      </c>
      <c r="K50" s="59">
        <f t="shared" si="26"/>
        <v>0</v>
      </c>
      <c r="L50" s="59">
        <f t="shared" si="26"/>
        <v>0</v>
      </c>
      <c r="M50" s="59">
        <f t="shared" si="26"/>
        <v>0</v>
      </c>
      <c r="O50" s="8"/>
      <c r="P50" s="8"/>
    </row>
    <row r="51" spans="1:17" ht="42" customHeight="1" thickBot="1" x14ac:dyDescent="0.25">
      <c r="A51" s="55" t="s">
        <v>64</v>
      </c>
      <c r="B51" s="29">
        <v>0</v>
      </c>
      <c r="C51" s="29">
        <v>0</v>
      </c>
      <c r="D51" s="55">
        <v>0</v>
      </c>
      <c r="E51" s="22">
        <v>0</v>
      </c>
      <c r="F51" s="56">
        <v>0</v>
      </c>
      <c r="G51" s="23">
        <v>0</v>
      </c>
      <c r="H51" s="56">
        <v>0</v>
      </c>
      <c r="I51" s="23">
        <v>0</v>
      </c>
      <c r="J51" s="55">
        <v>0</v>
      </c>
      <c r="K51" s="23">
        <v>0</v>
      </c>
      <c r="L51" s="23">
        <v>0</v>
      </c>
      <c r="M51" s="23">
        <v>0</v>
      </c>
      <c r="O51" s="8"/>
      <c r="P51" s="8"/>
    </row>
    <row r="52" spans="1:17" ht="41.25" thickBot="1" x14ac:dyDescent="0.25">
      <c r="A52" s="60" t="s">
        <v>50</v>
      </c>
      <c r="B52" s="61"/>
      <c r="C52" s="62"/>
      <c r="D52" s="63">
        <f>D53</f>
        <v>7.2</v>
      </c>
      <c r="E52" s="63">
        <f t="shared" ref="E52:M52" si="27">E53</f>
        <v>32.701824000000002</v>
      </c>
      <c r="F52" s="63">
        <f t="shared" si="27"/>
        <v>5.4</v>
      </c>
      <c r="G52" s="63">
        <f t="shared" si="27"/>
        <v>24.526368000000002</v>
      </c>
      <c r="H52" s="63">
        <f t="shared" si="27"/>
        <v>0.9</v>
      </c>
      <c r="I52" s="63">
        <f t="shared" si="27"/>
        <v>4.2430680000000001</v>
      </c>
      <c r="J52" s="63">
        <f t="shared" si="27"/>
        <v>5.9</v>
      </c>
      <c r="K52" s="63">
        <f t="shared" si="27"/>
        <v>27.815668000000006</v>
      </c>
      <c r="L52" s="63">
        <f t="shared" si="27"/>
        <v>19.400000000000002</v>
      </c>
      <c r="M52" s="63">
        <f t="shared" si="27"/>
        <v>89.286928000000017</v>
      </c>
      <c r="O52" s="8"/>
      <c r="P52" s="8"/>
    </row>
    <row r="53" spans="1:17" ht="45" customHeight="1" thickBot="1" x14ac:dyDescent="0.25">
      <c r="A53" s="55" t="s">
        <v>32</v>
      </c>
      <c r="B53" s="20">
        <v>4541.92</v>
      </c>
      <c r="C53" s="20">
        <v>4714.5200000000004</v>
      </c>
      <c r="D53" s="55">
        <v>7.2</v>
      </c>
      <c r="E53" s="22">
        <f t="shared" si="23"/>
        <v>32.701824000000002</v>
      </c>
      <c r="F53" s="55">
        <v>5.4</v>
      </c>
      <c r="G53" s="23">
        <f t="shared" si="24"/>
        <v>24.526368000000002</v>
      </c>
      <c r="H53" s="55">
        <v>0.9</v>
      </c>
      <c r="I53" s="23">
        <f>SUM(H53*C53/1000)</f>
        <v>4.2430680000000001</v>
      </c>
      <c r="J53" s="55">
        <v>5.9</v>
      </c>
      <c r="K53" s="23">
        <f>SUM(J53*C53/1000)</f>
        <v>27.815668000000006</v>
      </c>
      <c r="L53" s="23">
        <f>SUM(D53+F53+H53+J53)</f>
        <v>19.400000000000002</v>
      </c>
      <c r="M53" s="23">
        <f t="shared" si="25"/>
        <v>89.286928000000017</v>
      </c>
      <c r="O53" s="8"/>
      <c r="P53" s="8"/>
    </row>
    <row r="54" spans="1:17" ht="41.25" thickBot="1" x14ac:dyDescent="0.25">
      <c r="A54" s="64" t="s">
        <v>47</v>
      </c>
      <c r="B54" s="65"/>
      <c r="C54" s="66"/>
      <c r="D54" s="63">
        <f>SUM(D55:D57)</f>
        <v>44.3</v>
      </c>
      <c r="E54" s="63">
        <f t="shared" ref="E54:M54" si="28">SUM(E55:E57)</f>
        <v>91.612400000000008</v>
      </c>
      <c r="F54" s="63">
        <f t="shared" si="28"/>
        <v>15.4</v>
      </c>
      <c r="G54" s="63">
        <f t="shared" si="28"/>
        <v>31.847200000000001</v>
      </c>
      <c r="H54" s="63">
        <f t="shared" si="28"/>
        <v>5.9</v>
      </c>
      <c r="I54" s="63">
        <f t="shared" si="28"/>
        <v>13.5</v>
      </c>
      <c r="J54" s="63">
        <f t="shared" si="28"/>
        <v>44.8</v>
      </c>
      <c r="K54" s="63">
        <f t="shared" si="28"/>
        <v>138.01535999999999</v>
      </c>
      <c r="L54" s="63">
        <f t="shared" si="28"/>
        <v>110.4</v>
      </c>
      <c r="M54" s="63">
        <f t="shared" si="28"/>
        <v>274.97496000000001</v>
      </c>
      <c r="O54" s="8"/>
      <c r="P54" s="8"/>
    </row>
    <row r="55" spans="1:17" ht="47.25" customHeight="1" x14ac:dyDescent="0.2">
      <c r="A55" s="26" t="s">
        <v>56</v>
      </c>
      <c r="B55" s="20">
        <v>2068</v>
      </c>
      <c r="C55" s="20">
        <v>3080.7</v>
      </c>
      <c r="D55" s="30">
        <v>28.4</v>
      </c>
      <c r="E55" s="22">
        <f t="shared" si="23"/>
        <v>58.731199999999994</v>
      </c>
      <c r="F55" s="30">
        <v>9.5</v>
      </c>
      <c r="G55" s="23">
        <f t="shared" si="24"/>
        <v>19.646000000000001</v>
      </c>
      <c r="H55" s="72">
        <v>0</v>
      </c>
      <c r="I55" s="23">
        <f>SUM(H55*C55/1000)</f>
        <v>0</v>
      </c>
      <c r="J55" s="72">
        <v>28.8</v>
      </c>
      <c r="K55" s="23">
        <f>SUM(J55*C55/1000)</f>
        <v>88.724159999999998</v>
      </c>
      <c r="L55" s="23">
        <f>SUM(D55+F55+H55+J55)</f>
        <v>66.7</v>
      </c>
      <c r="M55" s="23">
        <f t="shared" si="25"/>
        <v>167.10136</v>
      </c>
      <c r="O55" s="8"/>
      <c r="P55" s="8"/>
    </row>
    <row r="56" spans="1:17" ht="47.25" customHeight="1" x14ac:dyDescent="0.2">
      <c r="A56" s="26" t="s">
        <v>58</v>
      </c>
      <c r="B56" s="29">
        <v>0</v>
      </c>
      <c r="C56" s="29">
        <v>0</v>
      </c>
      <c r="D56" s="30">
        <v>0</v>
      </c>
      <c r="E56" s="22">
        <f t="shared" si="23"/>
        <v>0</v>
      </c>
      <c r="F56" s="30">
        <v>0</v>
      </c>
      <c r="G56" s="23">
        <f t="shared" si="24"/>
        <v>0</v>
      </c>
      <c r="H56" s="72">
        <v>0</v>
      </c>
      <c r="I56" s="23">
        <f>SUM(H56*C56/1000)</f>
        <v>0</v>
      </c>
      <c r="J56" s="30">
        <v>0</v>
      </c>
      <c r="K56" s="23">
        <f>SUM(J56*C56/1000)</f>
        <v>0</v>
      </c>
      <c r="L56" s="23">
        <v>0</v>
      </c>
      <c r="M56" s="23">
        <f t="shared" si="25"/>
        <v>0</v>
      </c>
      <c r="O56" s="8"/>
      <c r="P56" s="8"/>
    </row>
    <row r="57" spans="1:17" ht="43.5" customHeight="1" thickBot="1" x14ac:dyDescent="0.25">
      <c r="A57" s="26" t="s">
        <v>46</v>
      </c>
      <c r="B57" s="20">
        <v>2068</v>
      </c>
      <c r="C57" s="20">
        <v>3080.7</v>
      </c>
      <c r="D57" s="30">
        <v>15.9</v>
      </c>
      <c r="E57" s="22">
        <f t="shared" si="23"/>
        <v>32.881200000000007</v>
      </c>
      <c r="F57" s="30">
        <v>5.9</v>
      </c>
      <c r="G57" s="23">
        <f t="shared" si="24"/>
        <v>12.2012</v>
      </c>
      <c r="H57" s="30">
        <v>5.9</v>
      </c>
      <c r="I57" s="23">
        <v>13.5</v>
      </c>
      <c r="J57" s="72">
        <v>16</v>
      </c>
      <c r="K57" s="23">
        <f>SUM(J57*C57/1000)</f>
        <v>49.291199999999996</v>
      </c>
      <c r="L57" s="23">
        <f>SUM(D57+F57+H57+J57)</f>
        <v>43.7</v>
      </c>
      <c r="M57" s="23">
        <f t="shared" si="25"/>
        <v>107.87360000000001</v>
      </c>
      <c r="O57" s="8"/>
      <c r="P57" s="8"/>
    </row>
    <row r="58" spans="1:17" ht="41.25" thickBot="1" x14ac:dyDescent="0.25">
      <c r="A58" s="17" t="s">
        <v>49</v>
      </c>
      <c r="B58" s="67"/>
      <c r="C58" s="68"/>
      <c r="D58" s="63">
        <f>SUM(D59:D60)</f>
        <v>37.5</v>
      </c>
      <c r="E58" s="63">
        <f t="shared" ref="E58:M58" si="29">SUM(E59:E60)</f>
        <v>170.322</v>
      </c>
      <c r="F58" s="63">
        <f t="shared" si="29"/>
        <v>9.3000000000000007</v>
      </c>
      <c r="G58" s="63">
        <f t="shared" si="29"/>
        <v>42.239856000000003</v>
      </c>
      <c r="H58" s="63">
        <f t="shared" si="29"/>
        <v>1</v>
      </c>
      <c r="I58" s="63">
        <f t="shared" si="29"/>
        <v>4.7145200000000003</v>
      </c>
      <c r="J58" s="63">
        <f t="shared" si="29"/>
        <v>31.8</v>
      </c>
      <c r="K58" s="63">
        <f t="shared" si="29"/>
        <v>149.92173600000001</v>
      </c>
      <c r="L58" s="63">
        <f t="shared" si="29"/>
        <v>79.599999999999994</v>
      </c>
      <c r="M58" s="63">
        <f t="shared" si="29"/>
        <v>367.19811200000004</v>
      </c>
      <c r="O58" s="8"/>
      <c r="P58" s="8"/>
    </row>
    <row r="59" spans="1:17" ht="40.5" x14ac:dyDescent="0.2">
      <c r="A59" s="30" t="s">
        <v>53</v>
      </c>
      <c r="B59" s="20">
        <v>4541.92</v>
      </c>
      <c r="C59" s="20">
        <v>4714.5200000000004</v>
      </c>
      <c r="D59" s="30">
        <v>6.7</v>
      </c>
      <c r="E59" s="22">
        <f t="shared" si="23"/>
        <v>30.430864</v>
      </c>
      <c r="F59" s="44">
        <v>2.6</v>
      </c>
      <c r="G59" s="23">
        <f t="shared" si="24"/>
        <v>11.808992</v>
      </c>
      <c r="H59" s="43">
        <v>1</v>
      </c>
      <c r="I59" s="23">
        <f>SUM(H59*C59/1000)</f>
        <v>4.7145200000000003</v>
      </c>
      <c r="J59" s="43">
        <v>6.8</v>
      </c>
      <c r="K59" s="23">
        <f>SUM(J59*C59/1000)</f>
        <v>32.058736000000003</v>
      </c>
      <c r="L59" s="23">
        <f>SUM(D59+F59+H59+J59)</f>
        <v>17.100000000000001</v>
      </c>
      <c r="M59" s="23">
        <f t="shared" si="25"/>
        <v>79.013112000000007</v>
      </c>
      <c r="O59" s="8"/>
      <c r="P59" s="8"/>
    </row>
    <row r="60" spans="1:17" s="3" customFormat="1" ht="43.5" customHeight="1" x14ac:dyDescent="0.2">
      <c r="A60" s="26" t="s">
        <v>33</v>
      </c>
      <c r="B60" s="20">
        <v>4541.92</v>
      </c>
      <c r="C60" s="20">
        <v>4714.5200000000004</v>
      </c>
      <c r="D60" s="30">
        <v>30.8</v>
      </c>
      <c r="E60" s="22">
        <f t="shared" si="23"/>
        <v>139.89113599999999</v>
      </c>
      <c r="F60" s="30">
        <v>6.7</v>
      </c>
      <c r="G60" s="23">
        <f t="shared" si="24"/>
        <v>30.430864</v>
      </c>
      <c r="H60" s="72">
        <v>0</v>
      </c>
      <c r="I60" s="23">
        <f>SUM(H60*C60/1000)</f>
        <v>0</v>
      </c>
      <c r="J60" s="72">
        <v>25</v>
      </c>
      <c r="K60" s="23">
        <f>SUM(J60*C60/1000)</f>
        <v>117.86300000000001</v>
      </c>
      <c r="L60" s="23">
        <f>SUM(D60+F60+H60+J60)</f>
        <v>62.5</v>
      </c>
      <c r="M60" s="23">
        <f t="shared" si="25"/>
        <v>288.185</v>
      </c>
      <c r="N60" s="4"/>
      <c r="O60" s="8"/>
      <c r="P60" s="8"/>
      <c r="Q60"/>
    </row>
    <row r="61" spans="1:17" ht="42" customHeight="1" x14ac:dyDescent="0.2">
      <c r="A61" s="17" t="s">
        <v>48</v>
      </c>
      <c r="B61" s="69"/>
      <c r="C61" s="70"/>
      <c r="D61" s="18">
        <f t="shared" ref="D61:M61" si="30">D62</f>
        <v>20.7</v>
      </c>
      <c r="E61" s="52">
        <f t="shared" si="30"/>
        <v>52.023240000000001</v>
      </c>
      <c r="F61" s="18">
        <f t="shared" si="30"/>
        <v>6</v>
      </c>
      <c r="G61" s="18">
        <f t="shared" si="30"/>
        <v>15.079199999999998</v>
      </c>
      <c r="H61" s="18">
        <f t="shared" si="30"/>
        <v>0</v>
      </c>
      <c r="I61" s="18">
        <f t="shared" si="30"/>
        <v>0</v>
      </c>
      <c r="J61" s="18">
        <f t="shared" si="30"/>
        <v>12.3</v>
      </c>
      <c r="K61" s="18">
        <f t="shared" si="30"/>
        <v>30.91236</v>
      </c>
      <c r="L61" s="18">
        <f t="shared" si="30"/>
        <v>39</v>
      </c>
      <c r="M61" s="18">
        <f t="shared" si="30"/>
        <v>98.014800000000008</v>
      </c>
      <c r="O61" s="10"/>
      <c r="P61" s="10"/>
    </row>
    <row r="62" spans="1:17" ht="45.75" customHeight="1" x14ac:dyDescent="0.2">
      <c r="A62" s="71" t="s">
        <v>33</v>
      </c>
      <c r="B62" s="27">
        <v>2513.1999999999998</v>
      </c>
      <c r="C62" s="27">
        <v>2513.1999999999998</v>
      </c>
      <c r="D62" s="72">
        <v>20.7</v>
      </c>
      <c r="E62" s="22">
        <f t="shared" si="23"/>
        <v>52.023240000000001</v>
      </c>
      <c r="F62" s="73">
        <v>6</v>
      </c>
      <c r="G62" s="23">
        <f t="shared" si="24"/>
        <v>15.079199999999998</v>
      </c>
      <c r="H62" s="73">
        <v>0</v>
      </c>
      <c r="I62" s="23">
        <f>SUM(H62*C62/1000)</f>
        <v>0</v>
      </c>
      <c r="J62" s="73">
        <v>12.3</v>
      </c>
      <c r="K62" s="23">
        <f>SUM(J62*C62/1000)</f>
        <v>30.91236</v>
      </c>
      <c r="L62" s="74">
        <f>SUM(D62+F62+H62+J62)</f>
        <v>39</v>
      </c>
      <c r="M62" s="23">
        <f t="shared" si="25"/>
        <v>98.014800000000008</v>
      </c>
      <c r="O62" s="11"/>
      <c r="P62" s="11"/>
    </row>
    <row r="63" spans="1:17" ht="44.25" customHeight="1" x14ac:dyDescent="0.3">
      <c r="A63" s="87" t="s">
        <v>34</v>
      </c>
      <c r="B63" s="75"/>
      <c r="C63" s="75"/>
      <c r="D63" s="43">
        <f t="shared" ref="D63:M63" si="31">SUM(D12+D29+D47+D50+D52+D54+D58+D61)</f>
        <v>2833.3999999999996</v>
      </c>
      <c r="E63" s="43">
        <f t="shared" si="31"/>
        <v>10153.872817999998</v>
      </c>
      <c r="F63" s="43">
        <f t="shared" si="31"/>
        <v>1047.8000000000002</v>
      </c>
      <c r="G63" s="43">
        <f t="shared" si="31"/>
        <v>3732.7387930000004</v>
      </c>
      <c r="H63" s="43">
        <f t="shared" si="31"/>
        <v>205.1</v>
      </c>
      <c r="I63" s="43">
        <f t="shared" si="31"/>
        <v>797.06012400000009</v>
      </c>
      <c r="J63" s="43">
        <f t="shared" si="31"/>
        <v>2527.7500000000005</v>
      </c>
      <c r="K63" s="43">
        <f t="shared" si="31"/>
        <v>10031.109855000001</v>
      </c>
      <c r="L63" s="43">
        <f t="shared" si="31"/>
        <v>6614.0499999999993</v>
      </c>
      <c r="M63" s="43">
        <f t="shared" si="31"/>
        <v>24714.781590000002</v>
      </c>
      <c r="N63" s="6"/>
      <c r="O63" s="8"/>
      <c r="P63" s="8"/>
    </row>
    <row r="64" spans="1:17" ht="15" x14ac:dyDescent="0.2">
      <c r="A64" s="2"/>
    </row>
  </sheetData>
  <dataConsolidate/>
  <mergeCells count="39">
    <mergeCell ref="C10:C11"/>
    <mergeCell ref="I10:I11"/>
    <mergeCell ref="J10:J11"/>
    <mergeCell ref="B10:B11"/>
    <mergeCell ref="D10:D11"/>
    <mergeCell ref="L30:L31"/>
    <mergeCell ref="L10:L11"/>
    <mergeCell ref="E10:E11"/>
    <mergeCell ref="F10:F11"/>
    <mergeCell ref="G10:G11"/>
    <mergeCell ref="H10:H11"/>
    <mergeCell ref="D30:D31"/>
    <mergeCell ref="E30:E31"/>
    <mergeCell ref="F30:F31"/>
    <mergeCell ref="G30:G31"/>
    <mergeCell ref="H30:H31"/>
    <mergeCell ref="D43:D44"/>
    <mergeCell ref="E43:E44"/>
    <mergeCell ref="F43:F44"/>
    <mergeCell ref="G43:G44"/>
    <mergeCell ref="J43:J44"/>
    <mergeCell ref="H43:H44"/>
    <mergeCell ref="I43:I44"/>
    <mergeCell ref="K43:K44"/>
    <mergeCell ref="M10:M11"/>
    <mergeCell ref="A6:M6"/>
    <mergeCell ref="A7:M7"/>
    <mergeCell ref="B9:C9"/>
    <mergeCell ref="D9:E9"/>
    <mergeCell ref="F9:G9"/>
    <mergeCell ref="H9:I9"/>
    <mergeCell ref="J9:K9"/>
    <mergeCell ref="L9:M9"/>
    <mergeCell ref="A9:A11"/>
    <mergeCell ref="K10:K11"/>
    <mergeCell ref="M30:M31"/>
    <mergeCell ref="K30:K31"/>
    <mergeCell ref="I30:I31"/>
    <mergeCell ref="J30:J31"/>
  </mergeCells>
  <phoneticPr fontId="3" type="noConversion"/>
  <pageMargins left="0.35433070866141736" right="0.15748031496062992" top="0.51181102362204722" bottom="0.51181102362204722" header="0.51181102362204722" footer="0.51181102362204722"/>
  <pageSetup paperSize="9" scale="65" fitToHeight="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уточн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Polzovatel</dc:creator>
  <cp:lastModifiedBy>User</cp:lastModifiedBy>
  <cp:lastPrinted>2025-01-22T10:17:17Z</cp:lastPrinted>
  <dcterms:created xsi:type="dcterms:W3CDTF">2006-09-18T12:20:08Z</dcterms:created>
  <dcterms:modified xsi:type="dcterms:W3CDTF">2025-01-22T10:17:25Z</dcterms:modified>
</cp:coreProperties>
</file>