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760"/>
  </bookViews>
  <sheets>
    <sheet name="Лист1" sheetId="1" r:id="rId1"/>
  </sheets>
  <definedNames>
    <definedName name="_xlnm.Print_Titles" localSheetId="0">Лист1!$A:$B,Лист1!$6:$8</definedName>
    <definedName name="_xlnm.Print_Area" localSheetId="0">Лист1!$A$2:$AR$74</definedName>
  </definedNames>
  <calcPr calcId="144525"/>
</workbook>
</file>

<file path=xl/calcChain.xml><?xml version="1.0" encoding="utf-8"?>
<calcChain xmlns="http://schemas.openxmlformats.org/spreadsheetml/2006/main">
  <c r="AO33" i="1" l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O13" i="1"/>
  <c r="AN13" i="1"/>
  <c r="AM13" i="1"/>
  <c r="AL13" i="1"/>
  <c r="AO16" i="1" s="1"/>
  <c r="AK13" i="1"/>
  <c r="AN16" i="1" s="1"/>
  <c r="AJ13" i="1"/>
  <c r="AM16" i="1" s="1"/>
  <c r="AI13" i="1"/>
  <c r="AL16" i="1" s="1"/>
  <c r="AH13" i="1"/>
  <c r="AK16" i="1" s="1"/>
  <c r="AG13" i="1"/>
  <c r="AJ16" i="1" s="1"/>
  <c r="AF13" i="1"/>
  <c r="AI16" i="1" s="1"/>
  <c r="AE13" i="1"/>
  <c r="AH16" i="1" s="1"/>
  <c r="AD13" i="1"/>
  <c r="AG16" i="1" s="1"/>
  <c r="AC13" i="1"/>
  <c r="AF16" i="1" s="1"/>
  <c r="AB13" i="1"/>
  <c r="AE16" i="1" s="1"/>
  <c r="AA13" i="1"/>
  <c r="AD16" i="1" s="1"/>
  <c r="Z13" i="1"/>
  <c r="AC16" i="1" s="1"/>
  <c r="Y13" i="1"/>
  <c r="AB16" i="1" s="1"/>
  <c r="X13" i="1"/>
  <c r="AA16" i="1" s="1"/>
  <c r="W13" i="1"/>
  <c r="Z16" i="1" s="1"/>
  <c r="V13" i="1"/>
  <c r="Y16" i="1" s="1"/>
  <c r="U13" i="1"/>
  <c r="X16" i="1" s="1"/>
  <c r="T13" i="1"/>
  <c r="W16" i="1" s="1"/>
  <c r="S13" i="1"/>
  <c r="V16" i="1" s="1"/>
  <c r="R13" i="1"/>
  <c r="U16" i="1" s="1"/>
  <c r="Q13" i="1"/>
  <c r="T16" i="1" s="1"/>
  <c r="P13" i="1"/>
  <c r="S16" i="1" s="1"/>
  <c r="O13" i="1"/>
  <c r="N13" i="1"/>
  <c r="Q16" i="1" s="1"/>
  <c r="M13" i="1"/>
  <c r="P16" i="1" s="1"/>
  <c r="L13" i="1"/>
  <c r="O16" i="1" s="1"/>
  <c r="K13" i="1"/>
  <c r="N16" i="1" s="1"/>
  <c r="J13" i="1"/>
  <c r="M16" i="1" s="1"/>
  <c r="I13" i="1"/>
  <c r="H13" i="1"/>
  <c r="K16" i="1" s="1"/>
  <c r="G13" i="1"/>
  <c r="J16" i="1" s="1"/>
  <c r="F13" i="1"/>
  <c r="I16" i="1" s="1"/>
  <c r="E13" i="1"/>
  <c r="G16" i="1" s="1"/>
  <c r="D13" i="1"/>
  <c r="E16" i="1" s="1"/>
  <c r="C13" i="1"/>
  <c r="D16" i="1" s="1"/>
  <c r="I14" i="1" l="1"/>
  <c r="O14" i="1"/>
  <c r="AM14" i="1"/>
  <c r="AO14" i="1"/>
  <c r="AN14" i="1"/>
  <c r="E15" i="1"/>
  <c r="E14" i="1"/>
  <c r="G14" i="1"/>
  <c r="K14" i="1"/>
  <c r="M14" i="1"/>
  <c r="Q14" i="1"/>
  <c r="S14" i="1"/>
  <c r="U14" i="1"/>
  <c r="W14" i="1"/>
  <c r="Y14" i="1"/>
  <c r="AA14" i="1"/>
  <c r="AC14" i="1"/>
  <c r="AE14" i="1"/>
  <c r="AG14" i="1"/>
  <c r="AI14" i="1"/>
  <c r="AK14" i="1"/>
  <c r="D14" i="1"/>
  <c r="F14" i="1"/>
  <c r="H14" i="1"/>
  <c r="J14" i="1"/>
  <c r="L14" i="1"/>
  <c r="N14" i="1"/>
  <c r="P14" i="1"/>
  <c r="R14" i="1"/>
  <c r="T14" i="1"/>
  <c r="V14" i="1"/>
  <c r="X14" i="1"/>
  <c r="Z14" i="1"/>
  <c r="AB14" i="1"/>
  <c r="AD14" i="1"/>
  <c r="AF14" i="1"/>
  <c r="AH14" i="1"/>
  <c r="AJ14" i="1"/>
  <c r="AL14" i="1"/>
  <c r="D15" i="1"/>
  <c r="F15" i="1"/>
  <c r="H15" i="1"/>
  <c r="J15" i="1"/>
  <c r="L15" i="1"/>
  <c r="N15" i="1"/>
  <c r="P15" i="1"/>
  <c r="R15" i="1"/>
  <c r="T15" i="1"/>
  <c r="V15" i="1"/>
  <c r="X15" i="1"/>
  <c r="Z15" i="1"/>
  <c r="AB15" i="1"/>
  <c r="AD15" i="1"/>
  <c r="AF15" i="1"/>
  <c r="AH15" i="1"/>
  <c r="AJ15" i="1"/>
  <c r="AL15" i="1"/>
  <c r="AN15" i="1"/>
  <c r="F16" i="1"/>
  <c r="H16" i="1"/>
  <c r="L16" i="1"/>
  <c r="R16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AO15" i="1"/>
  <c r="E46" i="1"/>
  <c r="G46" i="1" s="1"/>
  <c r="J46" i="1" s="1"/>
  <c r="M46" i="1" s="1"/>
  <c r="P46" i="1" s="1"/>
  <c r="S46" i="1" s="1"/>
  <c r="V46" i="1" s="1"/>
  <c r="Y46" i="1" s="1"/>
  <c r="AB46" i="1" s="1"/>
  <c r="AE46" i="1" s="1"/>
  <c r="AH46" i="1" s="1"/>
  <c r="AK46" i="1" s="1"/>
  <c r="AN46" i="1" s="1"/>
  <c r="E43" i="1"/>
  <c r="H43" i="1" s="1"/>
  <c r="K43" i="1" s="1"/>
  <c r="N43" i="1" s="1"/>
  <c r="Q43" i="1" s="1"/>
  <c r="T43" i="1" s="1"/>
  <c r="W43" i="1" s="1"/>
  <c r="Z43" i="1" s="1"/>
  <c r="AC43" i="1" s="1"/>
  <c r="AF43" i="1" s="1"/>
  <c r="AI43" i="1" s="1"/>
  <c r="AL43" i="1" s="1"/>
  <c r="AO43" i="1" s="1"/>
  <c r="F46" i="1" l="1"/>
  <c r="I46" i="1" s="1"/>
  <c r="L46" i="1" s="1"/>
  <c r="O46" i="1" s="1"/>
  <c r="R46" i="1" s="1"/>
  <c r="U46" i="1" s="1"/>
  <c r="X46" i="1" s="1"/>
  <c r="AA46" i="1" s="1"/>
  <c r="AD46" i="1" s="1"/>
  <c r="AG46" i="1" s="1"/>
  <c r="AJ46" i="1" s="1"/>
  <c r="AM46" i="1" s="1"/>
  <c r="H46" i="1"/>
  <c r="K46" i="1" s="1"/>
  <c r="N46" i="1" s="1"/>
  <c r="Q46" i="1" s="1"/>
  <c r="T46" i="1" s="1"/>
  <c r="W46" i="1" s="1"/>
  <c r="Z46" i="1" s="1"/>
  <c r="AC46" i="1" s="1"/>
  <c r="AF46" i="1" s="1"/>
  <c r="AI46" i="1" s="1"/>
  <c r="AL46" i="1" s="1"/>
  <c r="AO46" i="1" s="1"/>
  <c r="G43" i="1"/>
  <c r="J43" i="1" s="1"/>
  <c r="M43" i="1" s="1"/>
  <c r="P43" i="1" s="1"/>
  <c r="S43" i="1" s="1"/>
  <c r="V43" i="1" s="1"/>
  <c r="Y43" i="1" s="1"/>
  <c r="AB43" i="1" s="1"/>
  <c r="AE43" i="1" s="1"/>
  <c r="AH43" i="1" s="1"/>
  <c r="AK43" i="1" s="1"/>
  <c r="AN43" i="1" s="1"/>
  <c r="F43" i="1"/>
  <c r="I43" i="1" s="1"/>
  <c r="L43" i="1" s="1"/>
  <c r="O43" i="1" s="1"/>
  <c r="R43" i="1" s="1"/>
  <c r="U43" i="1" s="1"/>
  <c r="X43" i="1" s="1"/>
  <c r="AA43" i="1" s="1"/>
  <c r="AD43" i="1" s="1"/>
  <c r="AG43" i="1" s="1"/>
  <c r="AJ43" i="1" s="1"/>
  <c r="AM43" i="1" s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AO55" i="1" l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73" i="1" l="1"/>
  <c r="AO72" i="1"/>
  <c r="AO73" i="1" s="1"/>
  <c r="AN72" i="1"/>
  <c r="AN73" i="1" s="1"/>
  <c r="AM72" i="1"/>
  <c r="AM73" i="1" s="1"/>
  <c r="AL72" i="1"/>
  <c r="AL73" i="1" s="1"/>
  <c r="AK72" i="1"/>
  <c r="AK73" i="1" s="1"/>
  <c r="AJ72" i="1"/>
  <c r="AJ73" i="1" s="1"/>
  <c r="AI72" i="1"/>
  <c r="AI73" i="1" s="1"/>
  <c r="AH72" i="1"/>
  <c r="AH73" i="1" s="1"/>
  <c r="AG72" i="1"/>
  <c r="AG73" i="1" s="1"/>
  <c r="AF72" i="1"/>
  <c r="AF73" i="1" s="1"/>
  <c r="AE72" i="1"/>
  <c r="AE73" i="1" s="1"/>
  <c r="AD72" i="1"/>
  <c r="AD73" i="1" s="1"/>
  <c r="AC72" i="1"/>
  <c r="AC73" i="1" s="1"/>
  <c r="AB72" i="1"/>
  <c r="AB73" i="1" s="1"/>
  <c r="AA72" i="1"/>
  <c r="AA73" i="1" s="1"/>
  <c r="Z72" i="1"/>
  <c r="Z73" i="1" s="1"/>
  <c r="Y72" i="1"/>
  <c r="Y73" i="1" s="1"/>
  <c r="X72" i="1"/>
  <c r="X73" i="1" s="1"/>
  <c r="W72" i="1"/>
  <c r="W73" i="1" s="1"/>
  <c r="V72" i="1"/>
  <c r="V73" i="1" s="1"/>
  <c r="U72" i="1"/>
  <c r="U73" i="1" s="1"/>
  <c r="T72" i="1"/>
  <c r="T73" i="1" s="1"/>
  <c r="S72" i="1"/>
  <c r="S73" i="1" s="1"/>
  <c r="R72" i="1"/>
  <c r="R73" i="1" s="1"/>
  <c r="Q72" i="1"/>
  <c r="Q73" i="1" s="1"/>
  <c r="P72" i="1"/>
  <c r="P73" i="1" s="1"/>
  <c r="O72" i="1"/>
  <c r="O73" i="1" s="1"/>
  <c r="N72" i="1"/>
  <c r="N73" i="1" s="1"/>
  <c r="M72" i="1"/>
  <c r="M73" i="1" s="1"/>
  <c r="L72" i="1"/>
  <c r="L73" i="1" s="1"/>
  <c r="K72" i="1"/>
  <c r="K73" i="1" s="1"/>
  <c r="J72" i="1"/>
  <c r="J73" i="1" s="1"/>
  <c r="I72" i="1"/>
  <c r="I73" i="1" s="1"/>
  <c r="H72" i="1"/>
  <c r="H73" i="1" s="1"/>
  <c r="G72" i="1"/>
  <c r="G73" i="1" s="1"/>
  <c r="F72" i="1"/>
  <c r="F73" i="1" s="1"/>
  <c r="E72" i="1"/>
  <c r="E73" i="1" s="1"/>
  <c r="D72" i="1"/>
  <c r="D73" i="1" s="1"/>
  <c r="AR71" i="1"/>
  <c r="AQ71" i="1"/>
  <c r="AP71" i="1"/>
  <c r="AR70" i="1"/>
  <c r="AQ70" i="1"/>
  <c r="AP70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R68" i="1"/>
  <c r="AQ68" i="1"/>
  <c r="AP68" i="1"/>
  <c r="AR67" i="1"/>
  <c r="AQ67" i="1"/>
  <c r="AP67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AR65" i="1"/>
  <c r="AQ65" i="1"/>
  <c r="AP65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AR63" i="1"/>
  <c r="AQ63" i="1"/>
  <c r="AP63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R61" i="1"/>
  <c r="AQ61" i="1"/>
  <c r="AP61" i="1"/>
  <c r="AR73" i="1" l="1"/>
  <c r="AP73" i="1"/>
  <c r="AQ73" i="1"/>
  <c r="AQ26" i="1"/>
  <c r="AR59" i="1"/>
  <c r="AQ59" i="1"/>
  <c r="AP59" i="1"/>
  <c r="AR48" i="1"/>
  <c r="AQ48" i="1"/>
  <c r="AP48" i="1"/>
  <c r="AR47" i="1"/>
  <c r="AQ47" i="1"/>
  <c r="AP47" i="1"/>
  <c r="AR45" i="1"/>
  <c r="AQ45" i="1"/>
  <c r="AP45" i="1"/>
  <c r="AR44" i="1"/>
  <c r="AQ44" i="1"/>
  <c r="AP44" i="1"/>
  <c r="AR42" i="1"/>
  <c r="AQ42" i="1"/>
  <c r="AP42" i="1"/>
  <c r="AR37" i="1"/>
  <c r="AQ37" i="1"/>
  <c r="AP37" i="1"/>
  <c r="AR32" i="1"/>
  <c r="AQ32" i="1"/>
  <c r="AP32" i="1"/>
  <c r="AR28" i="1"/>
  <c r="AQ28" i="1"/>
  <c r="AP28" i="1"/>
  <c r="AR24" i="1"/>
  <c r="AQ24" i="1"/>
  <c r="AP24" i="1"/>
  <c r="AR20" i="1"/>
  <c r="AQ20" i="1"/>
  <c r="AP20" i="1"/>
  <c r="AR10" i="1"/>
  <c r="AQ10" i="1"/>
  <c r="AP10" i="1"/>
  <c r="AP18" i="1"/>
  <c r="AR54" i="1" l="1"/>
  <c r="AQ54" i="1"/>
  <c r="AP54" i="1"/>
  <c r="AR57" i="1" l="1"/>
  <c r="AQ57" i="1"/>
  <c r="AP57" i="1"/>
  <c r="AR52" i="1"/>
  <c r="AQ52" i="1"/>
  <c r="AP52" i="1"/>
  <c r="AR50" i="1"/>
  <c r="AQ50" i="1"/>
  <c r="AP50" i="1"/>
  <c r="AP39" i="1"/>
  <c r="AR35" i="1"/>
  <c r="AQ35" i="1"/>
  <c r="AP35" i="1"/>
  <c r="AP26" i="1"/>
  <c r="AR18" i="1"/>
  <c r="AQ18" i="1"/>
  <c r="AR39" i="1"/>
  <c r="AQ39" i="1"/>
  <c r="AP30" i="1"/>
  <c r="AR30" i="1"/>
  <c r="AQ30" i="1"/>
  <c r="AR26" i="1"/>
  <c r="AR22" i="1"/>
  <c r="AQ22" i="1"/>
  <c r="AP22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P25" i="1" l="1"/>
  <c r="AQ25" i="1"/>
  <c r="AR25" i="1"/>
  <c r="AQ29" i="1"/>
  <c r="AP29" i="1"/>
  <c r="AR29" i="1"/>
  <c r="AR33" i="1"/>
  <c r="AQ33" i="1"/>
  <c r="AP33" i="1"/>
  <c r="AP43" i="1"/>
  <c r="AR36" i="1"/>
  <c r="AP36" i="1"/>
  <c r="AQ36" i="1"/>
  <c r="AQ58" i="1"/>
  <c r="AR58" i="1"/>
  <c r="AP58" i="1"/>
  <c r="AQ21" i="1"/>
  <c r="AP21" i="1"/>
  <c r="AR21" i="1"/>
  <c r="AR13" i="1"/>
  <c r="AQ13" i="1"/>
  <c r="AP13" i="1"/>
  <c r="AQ43" i="1"/>
  <c r="AQ15" i="1" l="1"/>
  <c r="AP15" i="1"/>
  <c r="AR15" i="1"/>
  <c r="AR16" i="1"/>
  <c r="AP16" i="1"/>
  <c r="AQ16" i="1"/>
  <c r="AQ46" i="1"/>
  <c r="AR46" i="1"/>
  <c r="AP46" i="1"/>
  <c r="AR43" i="1"/>
</calcChain>
</file>

<file path=xl/sharedStrings.xml><?xml version="1.0" encoding="utf-8"?>
<sst xmlns="http://schemas.openxmlformats.org/spreadsheetml/2006/main" count="174" uniqueCount="80">
  <si>
    <t>ПРОГНОЗ</t>
  </si>
  <si>
    <t>социально-экономического развития на долгосрочный период</t>
  </si>
  <si>
    <t>Наименование показателя</t>
  </si>
  <si>
    <t>Единица измерения</t>
  </si>
  <si>
    <t>отчет</t>
  </si>
  <si>
    <t>оценка</t>
  </si>
  <si>
    <t>прогноз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</si>
  <si>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</si>
  <si>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</si>
  <si>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</si>
  <si>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</si>
  <si>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</si>
  <si>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</si>
  <si>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</si>
  <si>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</si>
  <si>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</si>
  <si>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</si>
  <si>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</si>
  <si>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</si>
  <si>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</si>
  <si>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</si>
  <si>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</si>
  <si>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1 
вариант</t>
  </si>
  <si>
    <t>2 
вариант</t>
  </si>
  <si>
    <t>3 
вариант</t>
  </si>
  <si>
    <t>Население</t>
  </si>
  <si>
    <t xml:space="preserve">Численность постоянного населения (среднегодовая) </t>
  </si>
  <si>
    <t>человек</t>
  </si>
  <si>
    <t>% к предыдущему году</t>
  </si>
  <si>
    <t>Промышленное производство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</si>
  <si>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</si>
  <si>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</si>
  <si>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</si>
  <si>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</si>
  <si>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</si>
  <si>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Индекс производства</t>
  </si>
  <si>
    <t>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</si>
  <si>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</si>
  <si>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</si>
  <si>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</si>
  <si>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</si>
  <si>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</si>
  <si>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Сельское хозяйство</t>
  </si>
  <si>
    <t>Стоимость произведенной продукции сельского хоязйства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</si>
  <si>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</si>
  <si>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</si>
  <si>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</si>
  <si>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</si>
  <si>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</si>
  <si>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Строительство</t>
  </si>
  <si>
    <t xml:space="preserve">Ввод в эксплуатацию жилых домов за счет всех источников финансирования </t>
  </si>
  <si>
    <t>тыс. кв. метров в общей площади</t>
  </si>
  <si>
    <t>Торговля и услуги населению</t>
  </si>
  <si>
    <t>к соответствующему периоду предыдущего года, %</t>
  </si>
  <si>
    <t>Оборот розничной торговли</t>
  </si>
  <si>
    <t>Объем платных услуг населению</t>
  </si>
  <si>
    <t>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</si>
  <si>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</si>
  <si>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</si>
  <si>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</si>
  <si>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Инвестиции</t>
  </si>
  <si>
    <t xml:space="preserve">Инвестиции в основной капитал за счет всех источников финансирования (по местонахождению заказчика) </t>
  </si>
  <si>
    <t>Труд и занятость</t>
  </si>
  <si>
    <t>Численность экономически активного населения</t>
  </si>
  <si>
    <t>Среднегодовая численность занятых в экономике, включая лиц, занятых в личном подсобном хозяйстве</t>
  </si>
  <si>
    <t>Численность безработных (по методологии МОТ)</t>
  </si>
  <si>
    <t>Уровень безработицы (по методологии МОТ)</t>
  </si>
  <si>
    <t>%</t>
  </si>
  <si>
    <t>Численность безработных, зарегистрированных в государственных учреждениях службы занятости населения (среднегодовая)</t>
  </si>
  <si>
    <t>Уровень зарегистрированной безработицы (среднегодовой)</t>
  </si>
  <si>
    <t>Среднемесячная номинальная начисленная заработная плата в расчете на одного работника</t>
  </si>
  <si>
    <t>рублей</t>
  </si>
  <si>
    <t>Реальная заработная плата</t>
  </si>
  <si>
    <t>2035 год к 2022 году</t>
  </si>
  <si>
    <r>
      <rPr>
        <u/>
        <sz val="13"/>
        <color indexed="8"/>
        <rFont val="Times New Roman"/>
        <family val="1"/>
        <charset val="204"/>
      </rPr>
      <t>СПРАВОЧНО:</t>
    </r>
    <r>
      <rPr>
        <sz val="13"/>
        <color indexed="8"/>
        <rFont val="Times New Roman"/>
        <family val="1"/>
        <charset val="204"/>
      </rPr>
      <t xml:space="preserve">
Индекс потребительских цен за период с начала года</t>
    </r>
  </si>
  <si>
    <t>Оборот малых и средних предприятий, включая микропредприятия</t>
  </si>
  <si>
    <t>млн. рублей</t>
  </si>
  <si>
    <t>Х</t>
  </si>
  <si>
    <t xml:space="preserve">ПРИЛОЖЕНИЕ                                             к постановлению администрации Нолинского района </t>
  </si>
  <si>
    <t>социально-экономического развития Нолинского муниципального района на долгосрочный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</si>
</sst>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3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3" fillId="0" borderId="0" xfId="0" applyFont="1"/>
    <xf numFmtId="0" fontId="2" fillId="2" borderId="0" xfId="0" applyFont="1" applyFill="1" applyAlignment="1">
      <alignment vertical="center" wrapText="1"/>
    </xf>
    <xf numFmtId="0" fontId="5" fillId="2" borderId="0" xfId="0" applyFont="1" applyFill="1"/>
    <xf numFmtId="0" fontId="2" fillId="2" borderId="0" xfId="0" applyFont="1" applyFill="1"/>
    <xf numFmtId="4" fontId="5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Continuous" vertical="center" wrapText="1"/>
    </xf>
    <xf numFmtId="0" fontId="5" fillId="0" borderId="4" xfId="0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 wrapText="1"/>
    </xf>
    <xf numFmtId="0" fontId="6" fillId="0" borderId="0" xfId="0" applyFont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0" fontId="8" fillId="0" borderId="2" xfId="0" applyFont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 shrinkToFit="1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2" fontId="9" fillId="2" borderId="11" xfId="0" applyNumberFormat="1" applyFont="1" applyFill="1" applyBorder="1"/>
    <xf numFmtId="0" fontId="9" fillId="2" borderId="1" xfId="0" applyFont="1" applyFill="1" applyBorder="1"/>
    <xf numFmtId="0" fontId="10" fillId="0" borderId="0" xfId="0" applyFont="1"/>
    <xf numFmtId="0" fontId="8" fillId="2" borderId="2" xfId="0" applyFont="1" applyFill="1" applyBorder="1" applyAlignment="1">
      <alignment horizontal="center" vertical="center" wrapText="1"/>
    </xf>
    <xf numFmtId="164" fontId="3" fillId="0" borderId="8" xfId="0" applyNumberFormat="1" applyFont="1" applyBorder="1"/>
    <xf numFmtId="164" fontId="3" fillId="0" borderId="1" xfId="0" applyNumberFormat="1" applyFont="1" applyBorder="1"/>
    <xf numFmtId="164" fontId="3" fillId="0" borderId="9" xfId="0" applyNumberFormat="1" applyFont="1" applyBorder="1"/>
    <xf numFmtId="164" fontId="3" fillId="0" borderId="11" xfId="0" applyNumberFormat="1" applyFont="1" applyBorder="1"/>
    <xf numFmtId="0" fontId="4" fillId="2" borderId="11" xfId="0" applyFont="1" applyFill="1" applyBorder="1"/>
    <xf numFmtId="0" fontId="4" fillId="2" borderId="1" xfId="0" applyFont="1" applyFill="1" applyBorder="1"/>
    <xf numFmtId="0" fontId="8" fillId="2" borderId="1" xfId="0" applyFont="1" applyFill="1" applyBorder="1" applyAlignment="1">
      <alignment horizontal="left" vertical="center" wrapText="1" shrinkToFit="1"/>
    </xf>
    <xf numFmtId="164" fontId="8" fillId="2" borderId="8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 indent="1"/>
    </xf>
    <xf numFmtId="0" fontId="11" fillId="2" borderId="2" xfId="0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164" fontId="11" fillId="2" borderId="8" xfId="0" applyNumberFormat="1" applyFont="1" applyFill="1" applyBorder="1" applyAlignment="1">
      <alignment horizontal="center" vertical="center" wrapText="1"/>
    </xf>
    <xf numFmtId="2" fontId="12" fillId="2" borderId="1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3" fillId="0" borderId="0" xfId="0" applyFont="1"/>
    <xf numFmtId="164" fontId="10" fillId="0" borderId="9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 shrinkToFit="1"/>
    </xf>
    <xf numFmtId="164" fontId="5" fillId="2" borderId="8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164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left" vertical="center" wrapText="1" shrinkToFit="1"/>
    </xf>
    <xf numFmtId="164" fontId="15" fillId="2" borderId="9" xfId="0" applyNumberFormat="1" applyFont="1" applyFill="1" applyBorder="1" applyAlignment="1">
      <alignment horizontal="center" vertical="center" wrapText="1"/>
    </xf>
    <xf numFmtId="164" fontId="15" fillId="2" borderId="8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 shrinkToFit="1"/>
    </xf>
    <xf numFmtId="0" fontId="16" fillId="2" borderId="11" xfId="0" applyFont="1" applyFill="1" applyBorder="1"/>
    <xf numFmtId="0" fontId="16" fillId="2" borderId="1" xfId="0" applyFont="1" applyFill="1" applyBorder="1"/>
    <xf numFmtId="0" fontId="17" fillId="0" borderId="0" xfId="0" applyFont="1"/>
    <xf numFmtId="0" fontId="8" fillId="0" borderId="2" xfId="0" applyFont="1" applyBorder="1" applyAlignment="1">
      <alignment horizontal="center" vertical="center" wrapText="1" shrinkToFit="1"/>
    </xf>
    <xf numFmtId="164" fontId="8" fillId="2" borderId="1" xfId="1" applyNumberFormat="1" applyFont="1" applyFill="1" applyBorder="1" applyAlignment="1">
      <alignment horizontal="center" vertical="center" wrapText="1"/>
    </xf>
    <xf numFmtId="164" fontId="8" fillId="2" borderId="9" xfId="1" applyNumberFormat="1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5" fillId="0" borderId="2" xfId="0" applyFont="1" applyBorder="1" applyAlignment="1">
      <alignment horizontal="center" vertical="center" wrapText="1" shrinkToFit="1"/>
    </xf>
    <xf numFmtId="2" fontId="16" fillId="2" borderId="11" xfId="0" applyNumberFormat="1" applyFont="1" applyFill="1" applyBorder="1"/>
    <xf numFmtId="0" fontId="15" fillId="2" borderId="2" xfId="0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1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/>
    <xf numFmtId="0" fontId="19" fillId="2" borderId="1" xfId="0" applyFont="1" applyFill="1" applyBorder="1"/>
    <xf numFmtId="0" fontId="15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2" fontId="19" fillId="2" borderId="11" xfId="0" applyNumberFormat="1" applyFont="1" applyFill="1" applyBorder="1"/>
    <xf numFmtId="2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/>
    <xf numFmtId="2" fontId="3" fillId="0" borderId="0" xfId="0" applyNumberFormat="1" applyFont="1"/>
    <xf numFmtId="0" fontId="8" fillId="4" borderId="1" xfId="0" applyFont="1" applyFill="1" applyBorder="1" applyAlignment="1">
      <alignment horizontal="left" vertical="center" wrapText="1" shrinkToFit="1"/>
    </xf>
    <xf numFmtId="0" fontId="8" fillId="4" borderId="2" xfId="0" applyFont="1" applyFill="1" applyBorder="1" applyAlignment="1">
      <alignment horizontal="center" vertical="center" wrapText="1" shrinkToFi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64" fontId="8" fillId="4" borderId="9" xfId="1" applyNumberFormat="1" applyFont="1" applyFill="1" applyBorder="1" applyAlignment="1">
      <alignment horizontal="center" vertical="center" wrapText="1"/>
    </xf>
    <xf numFmtId="164" fontId="8" fillId="4" borderId="8" xfId="1" applyNumberFormat="1" applyFont="1" applyFill="1" applyBorder="1" applyAlignment="1">
      <alignment horizontal="center" vertical="center" wrapText="1"/>
    </xf>
    <xf numFmtId="164" fontId="12" fillId="4" borderId="1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 indent="1"/>
    </xf>
    <xf numFmtId="0" fontId="5" fillId="4" borderId="2" xfId="0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11" xfId="0" applyNumberFormat="1" applyFont="1" applyFill="1" applyBorder="1" applyAlignment="1">
      <alignment horizontal="center" vertical="center"/>
    </xf>
    <xf numFmtId="164" fontId="10" fillId="5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5" borderId="1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8" fillId="3" borderId="8" xfId="0" applyNumberFormat="1" applyFont="1" applyFill="1" applyBorder="1" applyAlignment="1" applyProtection="1">
      <alignment horizontal="right" vertical="center"/>
      <protection locked="0"/>
    </xf>
    <xf numFmtId="164" fontId="10" fillId="5" borderId="9" xfId="0" applyNumberFormat="1" applyFont="1" applyFill="1" applyBorder="1" applyAlignment="1">
      <alignment horizontal="center" vertical="center" wrapText="1"/>
    </xf>
    <xf numFmtId="164" fontId="10" fillId="5" borderId="11" xfId="0" applyNumberFormat="1" applyFont="1" applyFill="1" applyBorder="1" applyAlignment="1">
      <alignment horizontal="center" vertical="center" wrapText="1"/>
    </xf>
    <xf numFmtId="164" fontId="10" fillId="5" borderId="8" xfId="0" applyNumberFormat="1" applyFont="1" applyFill="1" applyBorder="1" applyAlignment="1">
      <alignment horizontal="center" vertical="center" wrapText="1"/>
    </xf>
    <xf numFmtId="164" fontId="2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2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0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20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9" xfId="0" applyNumberFormat="1" applyFont="1" applyFill="1" applyBorder="1" applyAlignment="1">
      <alignment horizontal="center" vertical="center" wrapText="1"/>
    </xf>
    <xf numFmtId="164" fontId="20" fillId="2" borderId="1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20" fillId="2" borderId="8" xfId="0" applyNumberFormat="1" applyFont="1" applyFill="1" applyBorder="1" applyAlignment="1">
      <alignment horizontal="center" vertical="center" wrapText="1"/>
    </xf>
    <xf numFmtId="164" fontId="20" fillId="3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 shrinkToFit="1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 shrinkToFit="1"/>
    </xf>
    <xf numFmtId="0" fontId="3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4"/>
  <sheetViews>
    <sheetView tabSelected="1" view="pageBreakPreview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6.5" x14ac:dyDescent="0.25"/>
  <cols>
    <col min="1" max="1" width="67.28515625" style="4" customWidth="1"/>
    <col min="2" max="2" width="30.7109375" style="4" customWidth="1"/>
    <col min="3" max="3" width="14.28515625" style="1" customWidth="1"/>
    <col min="4" max="4" width="14" style="4" customWidth="1"/>
    <col min="5" max="6" width="12.85546875" style="1" customWidth="1"/>
    <col min="7" max="7" width="14" style="1" customWidth="1"/>
    <col min="8" max="8" width="12.85546875" style="1" customWidth="1"/>
    <col min="9" max="9" width="13.7109375" style="1" customWidth="1"/>
    <col min="10" max="10" width="13.140625" style="1" customWidth="1"/>
    <col min="11" max="11" width="14" style="1" customWidth="1"/>
    <col min="12" max="13" width="13.140625" style="1" customWidth="1"/>
    <col min="14" max="14" width="13.28515625" style="1" customWidth="1"/>
    <col min="15" max="15" width="12.85546875" style="1" customWidth="1"/>
    <col min="16" max="16" width="14.140625" style="1" customWidth="1"/>
    <col min="17" max="17" width="13.140625" style="1" customWidth="1"/>
    <col min="18" max="18" width="12.7109375" style="1" customWidth="1"/>
    <col min="19" max="19" width="13.85546875" style="1" customWidth="1"/>
    <col min="20" max="20" width="15" style="1" customWidth="1"/>
    <col min="21" max="21" width="13.85546875" style="1" customWidth="1"/>
    <col min="22" max="22" width="14.28515625" style="1" customWidth="1"/>
    <col min="23" max="23" width="14.7109375" style="1" customWidth="1"/>
    <col min="24" max="24" width="12.5703125" style="1" customWidth="1"/>
    <col min="25" max="25" width="13.42578125" style="1" customWidth="1"/>
    <col min="26" max="26" width="13" style="1" customWidth="1"/>
    <col min="27" max="27" width="12.85546875" style="1" customWidth="1"/>
    <col min="28" max="28" width="13.7109375" style="1" customWidth="1"/>
    <col min="29" max="29" width="13.28515625" style="1" customWidth="1"/>
    <col min="30" max="30" width="12.7109375" style="1" customWidth="1"/>
    <col min="31" max="31" width="13.140625" style="1" customWidth="1"/>
    <col min="32" max="32" width="13.42578125" style="1" customWidth="1"/>
    <col min="33" max="33" width="12.5703125" style="1" customWidth="1"/>
    <col min="34" max="34" width="13.85546875" style="1" customWidth="1"/>
    <col min="35" max="41" width="11.7109375" style="1" bestFit="1" customWidth="1"/>
    <col min="42" max="44" width="12.140625" style="3" customWidth="1"/>
    <col min="45" max="16384" width="9.140625" style="4"/>
  </cols>
  <sheetData>
    <row r="1" spans="1:44" ht="51" customHeight="1" x14ac:dyDescent="0.25">
      <c r="N1" s="191" t="s">
        <v>78</v>
      </c>
      <c r="O1" s="192"/>
      <c r="P1" s="192"/>
    </row>
    <row r="2" spans="1:44" ht="26.25" customHeight="1" x14ac:dyDescent="0.25">
      <c r="A2" s="173" t="s">
        <v>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W2" s="2"/>
    </row>
    <row r="3" spans="1:44" s="6" customFormat="1" ht="18.75" hidden="1" customHeight="1" x14ac:dyDescent="0.25">
      <c r="A3" s="173" t="s">
        <v>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5"/>
      <c r="AP3" s="7"/>
      <c r="AQ3" s="7"/>
      <c r="AR3" s="7"/>
    </row>
    <row r="4" spans="1:44" s="6" customFormat="1" x14ac:dyDescent="0.25">
      <c r="A4" s="174" t="s">
        <v>79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AP4" s="7"/>
      <c r="AQ4" s="7"/>
      <c r="AR4" s="7"/>
    </row>
    <row r="5" spans="1:44" s="6" customFormat="1" ht="17.25" thickBot="1" x14ac:dyDescent="0.3"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7"/>
      <c r="AQ5" s="7"/>
      <c r="AR5" s="7"/>
    </row>
    <row r="6" spans="1:44" s="14" customFormat="1" ht="18" thickBot="1" x14ac:dyDescent="0.35">
      <c r="A6" s="175" t="s">
        <v>2</v>
      </c>
      <c r="B6" s="177" t="s">
        <v>3</v>
      </c>
      <c r="C6" s="11" t="s">
        <v>4</v>
      </c>
      <c r="D6" s="12" t="s">
        <v>4</v>
      </c>
      <c r="E6" s="13" t="s">
        <v>5</v>
      </c>
      <c r="F6" s="179" t="s">
        <v>6</v>
      </c>
      <c r="G6" s="169"/>
      <c r="H6" s="169"/>
      <c r="I6" s="169"/>
      <c r="J6" s="169"/>
      <c r="K6" s="169"/>
      <c r="L6" s="169"/>
      <c r="M6" s="169"/>
      <c r="N6" s="169"/>
      <c r="O6" s="169" t="s">
        <v>6</v>
      </c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 t="s">
        <v>6</v>
      </c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70" t="s">
        <v>73</v>
      </c>
      <c r="AQ6" s="171"/>
      <c r="AR6" s="171"/>
    </row>
    <row r="7" spans="1:44" s="14" customFormat="1" ht="21" customHeight="1" x14ac:dyDescent="0.3">
      <c r="A7" s="175"/>
      <c r="B7" s="177"/>
      <c r="C7" s="185" t="s">
        <v>7</v>
      </c>
      <c r="D7" s="175" t="s">
        <v>8</v>
      </c>
      <c r="E7" s="187" t="s">
        <v>9</v>
      </c>
      <c r="F7" s="189" t="s">
        <v>10</v>
      </c>
      <c r="G7" s="181"/>
      <c r="H7" s="182"/>
      <c r="I7" s="180" t="s">
        <v>11</v>
      </c>
      <c r="J7" s="181"/>
      <c r="K7" s="182"/>
      <c r="L7" s="180" t="s">
        <v>12</v>
      </c>
      <c r="M7" s="181"/>
      <c r="N7" s="182"/>
      <c r="O7" s="180" t="s">
        <v>13</v>
      </c>
      <c r="P7" s="181"/>
      <c r="Q7" s="182"/>
      <c r="R7" s="180" t="s">
        <v>14</v>
      </c>
      <c r="S7" s="181"/>
      <c r="T7" s="182"/>
      <c r="U7" s="180" t="s">
        <v>15</v>
      </c>
      <c r="V7" s="181"/>
      <c r="W7" s="182"/>
      <c r="X7" s="180" t="s">
        <v>16</v>
      </c>
      <c r="Y7" s="181"/>
      <c r="Z7" s="182"/>
      <c r="AA7" s="180" t="s">
        <v>17</v>
      </c>
      <c r="AB7" s="181"/>
      <c r="AC7" s="182"/>
      <c r="AD7" s="180" t="s">
        <v>18</v>
      </c>
      <c r="AE7" s="181"/>
      <c r="AF7" s="182"/>
      <c r="AG7" s="180" t="s">
        <v>19</v>
      </c>
      <c r="AH7" s="181"/>
      <c r="AI7" s="182"/>
      <c r="AJ7" s="180" t="s">
        <v>20</v>
      </c>
      <c r="AK7" s="181"/>
      <c r="AL7" s="182"/>
      <c r="AM7" s="180" t="s">
        <v>21</v>
      </c>
      <c r="AN7" s="181"/>
      <c r="AO7" s="182"/>
      <c r="AP7" s="172"/>
      <c r="AQ7" s="171"/>
      <c r="AR7" s="171"/>
    </row>
    <row r="8" spans="1:44" s="14" customFormat="1" ht="33" x14ac:dyDescent="0.3">
      <c r="A8" s="176"/>
      <c r="B8" s="178"/>
      <c r="C8" s="186"/>
      <c r="D8" s="176"/>
      <c r="E8" s="188"/>
      <c r="F8" s="17" t="s">
        <v>22</v>
      </c>
      <c r="G8" s="9" t="s">
        <v>23</v>
      </c>
      <c r="H8" s="16" t="s">
        <v>24</v>
      </c>
      <c r="I8" s="15" t="s">
        <v>22</v>
      </c>
      <c r="J8" s="9" t="s">
        <v>23</v>
      </c>
      <c r="K8" s="16" t="s">
        <v>24</v>
      </c>
      <c r="L8" s="15" t="s">
        <v>22</v>
      </c>
      <c r="M8" s="9" t="s">
        <v>23</v>
      </c>
      <c r="N8" s="16" t="s">
        <v>24</v>
      </c>
      <c r="O8" s="15" t="s">
        <v>22</v>
      </c>
      <c r="P8" s="9" t="s">
        <v>23</v>
      </c>
      <c r="Q8" s="16" t="s">
        <v>24</v>
      </c>
      <c r="R8" s="15" t="s">
        <v>22</v>
      </c>
      <c r="S8" s="9" t="s">
        <v>23</v>
      </c>
      <c r="T8" s="16" t="s">
        <v>24</v>
      </c>
      <c r="U8" s="15" t="s">
        <v>22</v>
      </c>
      <c r="V8" s="9" t="s">
        <v>23</v>
      </c>
      <c r="W8" s="16" t="s">
        <v>24</v>
      </c>
      <c r="X8" s="15" t="s">
        <v>22</v>
      </c>
      <c r="Y8" s="9" t="s">
        <v>23</v>
      </c>
      <c r="Z8" s="16" t="s">
        <v>24</v>
      </c>
      <c r="AA8" s="15" t="s">
        <v>22</v>
      </c>
      <c r="AB8" s="9" t="s">
        <v>23</v>
      </c>
      <c r="AC8" s="16" t="s">
        <v>24</v>
      </c>
      <c r="AD8" s="15" t="s">
        <v>22</v>
      </c>
      <c r="AE8" s="9" t="s">
        <v>23</v>
      </c>
      <c r="AF8" s="16" t="s">
        <v>24</v>
      </c>
      <c r="AG8" s="15" t="s">
        <v>22</v>
      </c>
      <c r="AH8" s="9" t="s">
        <v>23</v>
      </c>
      <c r="AI8" s="16" t="s">
        <v>24</v>
      </c>
      <c r="AJ8" s="15" t="s">
        <v>22</v>
      </c>
      <c r="AK8" s="9" t="s">
        <v>23</v>
      </c>
      <c r="AL8" s="16" t="s">
        <v>24</v>
      </c>
      <c r="AM8" s="15" t="s">
        <v>22</v>
      </c>
      <c r="AN8" s="9" t="s">
        <v>23</v>
      </c>
      <c r="AO8" s="16" t="s">
        <v>24</v>
      </c>
      <c r="AP8" s="172"/>
      <c r="AQ8" s="171"/>
      <c r="AR8" s="171"/>
    </row>
    <row r="9" spans="1:44" x14ac:dyDescent="0.25">
      <c r="A9" s="18" t="s">
        <v>25</v>
      </c>
      <c r="B9" s="19"/>
      <c r="C9" s="20"/>
      <c r="D9" s="21"/>
      <c r="E9" s="22"/>
      <c r="F9" s="23"/>
      <c r="G9" s="24"/>
      <c r="H9" s="25"/>
      <c r="I9" s="26"/>
      <c r="J9" s="24"/>
      <c r="K9" s="25"/>
      <c r="L9" s="26"/>
      <c r="M9" s="24"/>
      <c r="N9" s="25"/>
      <c r="O9" s="26"/>
      <c r="P9" s="24"/>
      <c r="Q9" s="25"/>
      <c r="R9" s="26"/>
      <c r="S9" s="24"/>
      <c r="T9" s="25"/>
      <c r="U9" s="26"/>
      <c r="V9" s="24"/>
      <c r="W9" s="25"/>
      <c r="X9" s="26"/>
      <c r="Y9" s="24"/>
      <c r="Z9" s="25"/>
      <c r="AA9" s="26"/>
      <c r="AB9" s="24"/>
      <c r="AC9" s="25"/>
      <c r="AD9" s="26"/>
      <c r="AE9" s="24"/>
      <c r="AF9" s="25"/>
      <c r="AG9" s="26"/>
      <c r="AH9" s="24"/>
      <c r="AI9" s="25"/>
      <c r="AJ9" s="26"/>
      <c r="AK9" s="24"/>
      <c r="AL9" s="25"/>
      <c r="AM9" s="26"/>
      <c r="AN9" s="24"/>
      <c r="AO9" s="25"/>
      <c r="AP9" s="172"/>
      <c r="AQ9" s="171"/>
      <c r="AR9" s="171"/>
    </row>
    <row r="10" spans="1:44" ht="17.25" x14ac:dyDescent="0.25">
      <c r="A10" s="184" t="s">
        <v>26</v>
      </c>
      <c r="B10" s="19" t="s">
        <v>27</v>
      </c>
      <c r="C10" s="28" t="s">
        <v>77</v>
      </c>
      <c r="D10" s="136">
        <v>15800</v>
      </c>
      <c r="E10" s="137">
        <v>15432</v>
      </c>
      <c r="F10" s="138">
        <v>15109</v>
      </c>
      <c r="G10" s="136">
        <v>15115</v>
      </c>
      <c r="H10" s="137">
        <v>15123</v>
      </c>
      <c r="I10" s="135">
        <v>14777</v>
      </c>
      <c r="J10" s="136">
        <v>14797</v>
      </c>
      <c r="K10" s="137">
        <v>14818</v>
      </c>
      <c r="L10" s="135">
        <v>14436</v>
      </c>
      <c r="M10" s="136">
        <v>14469</v>
      </c>
      <c r="N10" s="137">
        <v>14506</v>
      </c>
      <c r="O10" s="135">
        <v>14103</v>
      </c>
      <c r="P10" s="136">
        <v>14157</v>
      </c>
      <c r="Q10" s="137">
        <v>14201</v>
      </c>
      <c r="R10" s="135">
        <v>13792</v>
      </c>
      <c r="S10" s="136">
        <v>13863</v>
      </c>
      <c r="T10" s="137">
        <v>13916</v>
      </c>
      <c r="U10" s="135">
        <v>13488</v>
      </c>
      <c r="V10" s="136">
        <v>13573</v>
      </c>
      <c r="W10" s="137">
        <v>13637</v>
      </c>
      <c r="X10" s="135">
        <v>13191</v>
      </c>
      <c r="Y10" s="136">
        <v>13290</v>
      </c>
      <c r="Z10" s="137">
        <v>13364</v>
      </c>
      <c r="AA10" s="135">
        <v>12901</v>
      </c>
      <c r="AB10" s="136">
        <v>13012</v>
      </c>
      <c r="AC10" s="137">
        <v>13096</v>
      </c>
      <c r="AD10" s="135">
        <v>12617</v>
      </c>
      <c r="AE10" s="136">
        <v>12735</v>
      </c>
      <c r="AF10" s="137">
        <v>12834</v>
      </c>
      <c r="AG10" s="135">
        <v>12327</v>
      </c>
      <c r="AH10" s="136">
        <v>12457</v>
      </c>
      <c r="AI10" s="137">
        <v>12564</v>
      </c>
      <c r="AJ10" s="135">
        <v>12043</v>
      </c>
      <c r="AK10" s="136">
        <v>12187</v>
      </c>
      <c r="AL10" s="137">
        <v>12300</v>
      </c>
      <c r="AM10" s="135">
        <v>11778</v>
      </c>
      <c r="AN10" s="136">
        <v>11925</v>
      </c>
      <c r="AO10" s="137">
        <v>12054</v>
      </c>
      <c r="AP10" s="32">
        <f>IF((ISERROR(AM10/$D10)),0,(AM10/$D10)*100)</f>
        <v>74.544303797468359</v>
      </c>
      <c r="AQ10" s="32">
        <f>IF((ISERROR(AN10/$D10)),0,(AN10/$D10)*100)</f>
        <v>75.474683544303801</v>
      </c>
      <c r="AR10" s="32">
        <f>IF((ISERROR(AO10/$D10)),0,(AO10/$D10)*100)</f>
        <v>76.29113924050634</v>
      </c>
    </row>
    <row r="11" spans="1:44" s="42" customFormat="1" ht="17.25" x14ac:dyDescent="0.3">
      <c r="A11" s="184"/>
      <c r="B11" s="33" t="s">
        <v>28</v>
      </c>
      <c r="C11" s="34" t="s">
        <v>77</v>
      </c>
      <c r="D11" s="35">
        <f>IF((ISERROR(D10/C10)),0,(D10/C10)*100)</f>
        <v>0</v>
      </c>
      <c r="E11" s="36">
        <f>IF((ISERROR(E10/D10)),0,(E10/D10)*100)</f>
        <v>97.670886075949369</v>
      </c>
      <c r="F11" s="37">
        <f>IF((ISERROR(F10/E10)),0,(F10/E10)*100)</f>
        <v>97.90694660445827</v>
      </c>
      <c r="G11" s="38">
        <f>IF((ISERROR(G10/E10)),0,(G10/E10)*100)</f>
        <v>97.945826853291862</v>
      </c>
      <c r="H11" s="36">
        <f>IF((ISERROR(H10/E10)),0,(H10/E10)*100)</f>
        <v>97.997667185069986</v>
      </c>
      <c r="I11" s="39">
        <f>IF((ISERROR(I10/F10)),0,(I10/F10)*100)</f>
        <v>97.802634191541458</v>
      </c>
      <c r="J11" s="38">
        <f>IF((ISERROR(J10/G10)),0,(J10/G10)*100)</f>
        <v>97.896129672510739</v>
      </c>
      <c r="K11" s="36">
        <f>IF((ISERROR(K10/H10)),0,(K10/H10)*100)</f>
        <v>97.983204390663232</v>
      </c>
      <c r="L11" s="39">
        <f t="shared" ref="L11:AO11" si="0">IF((ISERROR(L10/I10)),0,(L10/I10)*100)</f>
        <v>97.692359748257431</v>
      </c>
      <c r="M11" s="38">
        <f t="shared" si="0"/>
        <v>97.783334459687779</v>
      </c>
      <c r="N11" s="36">
        <f t="shared" si="0"/>
        <v>97.894452692671081</v>
      </c>
      <c r="O11" s="39">
        <f t="shared" si="0"/>
        <v>97.693266832917701</v>
      </c>
      <c r="P11" s="38">
        <f t="shared" si="0"/>
        <v>97.843665768194072</v>
      </c>
      <c r="Q11" s="36">
        <f t="shared" si="0"/>
        <v>97.897421756514547</v>
      </c>
      <c r="R11" s="39">
        <f t="shared" si="0"/>
        <v>97.794795433595695</v>
      </c>
      <c r="S11" s="38">
        <f t="shared" si="0"/>
        <v>97.92328883237974</v>
      </c>
      <c r="T11" s="36">
        <f t="shared" si="0"/>
        <v>97.993099077529749</v>
      </c>
      <c r="U11" s="39">
        <f t="shared" si="0"/>
        <v>97.795823665893266</v>
      </c>
      <c r="V11" s="38">
        <f t="shared" si="0"/>
        <v>97.908100699704249</v>
      </c>
      <c r="W11" s="36">
        <f t="shared" si="0"/>
        <v>97.99511353837309</v>
      </c>
      <c r="X11" s="39">
        <f t="shared" si="0"/>
        <v>97.798042704626326</v>
      </c>
      <c r="Y11" s="38">
        <f t="shared" si="0"/>
        <v>97.914978265674506</v>
      </c>
      <c r="Z11" s="36">
        <f t="shared" si="0"/>
        <v>97.998093422306965</v>
      </c>
      <c r="AA11" s="39">
        <f t="shared" si="0"/>
        <v>97.80153134713062</v>
      </c>
      <c r="AB11" s="38">
        <f t="shared" si="0"/>
        <v>97.908201655379983</v>
      </c>
      <c r="AC11" s="36">
        <f t="shared" si="0"/>
        <v>97.994612391499544</v>
      </c>
      <c r="AD11" s="39">
        <f t="shared" si="0"/>
        <v>97.798620261995197</v>
      </c>
      <c r="AE11" s="38">
        <f t="shared" si="0"/>
        <v>97.871195819243766</v>
      </c>
      <c r="AF11" s="36">
        <f t="shared" si="0"/>
        <v>97.999389126450822</v>
      </c>
      <c r="AG11" s="39">
        <f t="shared" si="0"/>
        <v>97.701513830546091</v>
      </c>
      <c r="AH11" s="38">
        <f t="shared" si="0"/>
        <v>97.817039654495488</v>
      </c>
      <c r="AI11" s="36">
        <f t="shared" si="0"/>
        <v>97.896213183730723</v>
      </c>
      <c r="AJ11" s="39">
        <f t="shared" si="0"/>
        <v>97.696114220816099</v>
      </c>
      <c r="AK11" s="38">
        <f t="shared" si="0"/>
        <v>97.832543951192093</v>
      </c>
      <c r="AL11" s="36">
        <f t="shared" si="0"/>
        <v>97.898758357211079</v>
      </c>
      <c r="AM11" s="39">
        <f t="shared" si="0"/>
        <v>97.799551606742511</v>
      </c>
      <c r="AN11" s="38">
        <f t="shared" si="0"/>
        <v>97.850168212029203</v>
      </c>
      <c r="AO11" s="36">
        <f t="shared" si="0"/>
        <v>98</v>
      </c>
      <c r="AP11" s="40"/>
      <c r="AQ11" s="41"/>
      <c r="AR11" s="41"/>
    </row>
    <row r="12" spans="1:44" x14ac:dyDescent="0.25">
      <c r="A12" s="18" t="s">
        <v>29</v>
      </c>
      <c r="B12" s="43"/>
      <c r="C12" s="44"/>
      <c r="D12" s="45"/>
      <c r="E12" s="46"/>
      <c r="F12" s="47"/>
      <c r="G12" s="45"/>
      <c r="H12" s="46"/>
      <c r="I12" s="44"/>
      <c r="J12" s="45"/>
      <c r="K12" s="46"/>
      <c r="L12" s="44"/>
      <c r="M12" s="45"/>
      <c r="N12" s="46"/>
      <c r="O12" s="44"/>
      <c r="P12" s="45"/>
      <c r="Q12" s="46"/>
      <c r="R12" s="44"/>
      <c r="S12" s="45"/>
      <c r="T12" s="46"/>
      <c r="U12" s="44"/>
      <c r="V12" s="45"/>
      <c r="W12" s="46"/>
      <c r="X12" s="44"/>
      <c r="Y12" s="45"/>
      <c r="Z12" s="46"/>
      <c r="AA12" s="44"/>
      <c r="AB12" s="45"/>
      <c r="AC12" s="46"/>
      <c r="AD12" s="44"/>
      <c r="AE12" s="45"/>
      <c r="AF12" s="46"/>
      <c r="AG12" s="44"/>
      <c r="AH12" s="45"/>
      <c r="AI12" s="46"/>
      <c r="AJ12" s="44"/>
      <c r="AK12" s="45"/>
      <c r="AL12" s="46"/>
      <c r="AM12" s="44"/>
      <c r="AN12" s="45"/>
      <c r="AO12" s="46"/>
      <c r="AP12" s="48"/>
      <c r="AQ12" s="49"/>
      <c r="AR12" s="49"/>
    </row>
    <row r="13" spans="1:44" ht="49.5" x14ac:dyDescent="0.25">
      <c r="A13" s="50" t="s">
        <v>30</v>
      </c>
      <c r="B13" s="43" t="s">
        <v>31</v>
      </c>
      <c r="C13" s="166">
        <f t="shared" ref="C13:AO13" si="1">C18+C22+C26+C30</f>
        <v>686306.1</v>
      </c>
      <c r="D13" s="168">
        <f>D18+D22+D26+D30</f>
        <v>750737.3</v>
      </c>
      <c r="E13" s="163">
        <f t="shared" si="1"/>
        <v>789256.01</v>
      </c>
      <c r="F13" s="164">
        <f t="shared" si="1"/>
        <v>836673.7</v>
      </c>
      <c r="G13" s="165">
        <f t="shared" si="1"/>
        <v>841817.2</v>
      </c>
      <c r="H13" s="163">
        <f t="shared" si="1"/>
        <v>842838</v>
      </c>
      <c r="I13" s="166">
        <f t="shared" si="1"/>
        <v>876184.6</v>
      </c>
      <c r="J13" s="165">
        <f t="shared" si="1"/>
        <v>888659.7</v>
      </c>
      <c r="K13" s="163">
        <f t="shared" si="1"/>
        <v>890141</v>
      </c>
      <c r="L13" s="166">
        <f t="shared" si="1"/>
        <v>923542.7</v>
      </c>
      <c r="M13" s="165">
        <f t="shared" si="1"/>
        <v>944820.4</v>
      </c>
      <c r="N13" s="163">
        <f t="shared" si="1"/>
        <v>945330</v>
      </c>
      <c r="O13" s="166">
        <f t="shared" si="1"/>
        <v>971417</v>
      </c>
      <c r="P13" s="165">
        <f t="shared" si="1"/>
        <v>997962</v>
      </c>
      <c r="Q13" s="163">
        <f t="shared" si="1"/>
        <v>1000566</v>
      </c>
      <c r="R13" s="166">
        <f t="shared" si="1"/>
        <v>1026845</v>
      </c>
      <c r="S13" s="165">
        <f t="shared" si="1"/>
        <v>1059542</v>
      </c>
      <c r="T13" s="163">
        <f t="shared" si="1"/>
        <v>1068645</v>
      </c>
      <c r="U13" s="166">
        <f t="shared" si="1"/>
        <v>1084289</v>
      </c>
      <c r="V13" s="165">
        <f t="shared" si="1"/>
        <v>1125992</v>
      </c>
      <c r="W13" s="163">
        <f t="shared" si="1"/>
        <v>1145040</v>
      </c>
      <c r="X13" s="166">
        <f t="shared" si="1"/>
        <v>1146022</v>
      </c>
      <c r="Y13" s="165">
        <f t="shared" si="1"/>
        <v>1198182</v>
      </c>
      <c r="Z13" s="163">
        <f t="shared" si="1"/>
        <v>1231610</v>
      </c>
      <c r="AA13" s="166">
        <f t="shared" si="1"/>
        <v>1212501</v>
      </c>
      <c r="AB13" s="165">
        <f t="shared" si="1"/>
        <v>1275323</v>
      </c>
      <c r="AC13" s="163">
        <f t="shared" si="1"/>
        <v>1327228</v>
      </c>
      <c r="AD13" s="166">
        <f t="shared" si="1"/>
        <v>1283268</v>
      </c>
      <c r="AE13" s="165">
        <f t="shared" si="1"/>
        <v>1359550</v>
      </c>
      <c r="AF13" s="163">
        <f t="shared" si="1"/>
        <v>1435786</v>
      </c>
      <c r="AG13" s="166">
        <f t="shared" si="1"/>
        <v>1360196</v>
      </c>
      <c r="AH13" s="165">
        <f t="shared" si="1"/>
        <v>1450706</v>
      </c>
      <c r="AI13" s="163">
        <f t="shared" si="1"/>
        <v>1556253</v>
      </c>
      <c r="AJ13" s="166">
        <f t="shared" si="1"/>
        <v>1441361</v>
      </c>
      <c r="AK13" s="165">
        <f t="shared" si="1"/>
        <v>1548315</v>
      </c>
      <c r="AL13" s="163">
        <f t="shared" si="1"/>
        <v>1688600</v>
      </c>
      <c r="AM13" s="166">
        <f t="shared" si="1"/>
        <v>1529096</v>
      </c>
      <c r="AN13" s="165">
        <f t="shared" si="1"/>
        <v>1654579</v>
      </c>
      <c r="AO13" s="163">
        <f t="shared" si="1"/>
        <v>1845083</v>
      </c>
      <c r="AP13" s="32">
        <f>IF((ISERROR(AM13/$D13)),0,(AM13/$D13)*100)</f>
        <v>203.67923639867098</v>
      </c>
      <c r="AQ13" s="32">
        <f>IF((ISERROR(AN13/$D13)),0,(AN13/$D13)*100)</f>
        <v>220.39387146475869</v>
      </c>
      <c r="AR13" s="32">
        <f>IF((ISERROR(AO13/$D13)),0,(AO13/$D13)*100)</f>
        <v>245.76945890393353</v>
      </c>
    </row>
    <row r="14" spans="1:44" s="64" customFormat="1" ht="33" x14ac:dyDescent="0.25">
      <c r="A14" s="56" t="s">
        <v>32</v>
      </c>
      <c r="B14" s="57" t="s">
        <v>33</v>
      </c>
      <c r="C14" s="139">
        <v>105.3</v>
      </c>
      <c r="D14" s="140">
        <f>IF((ISERROR(D13/C13)),0,(D13/C13)*100)</f>
        <v>109.38811413740896</v>
      </c>
      <c r="E14" s="141">
        <f>IF((ISERROR(E13/D13)),0,(E13/D13)*100)</f>
        <v>105.1307840971802</v>
      </c>
      <c r="F14" s="142">
        <f>IF((ISERROR(F13/E13)),0,(F13/E13)*100)</f>
        <v>106.00789723476416</v>
      </c>
      <c r="G14" s="143">
        <f>IF((ISERROR(G13/E13)),0,(G13/E13)*100)</f>
        <v>106.65958691907838</v>
      </c>
      <c r="H14" s="141">
        <f>IF((ISERROR(H13/E13)),0,(H13/E13)*100)</f>
        <v>106.788923913294</v>
      </c>
      <c r="I14" s="144">
        <f>IF((ISERROR(I13/F13)),0,(I13/F13)*100)</f>
        <v>104.72237862860993</v>
      </c>
      <c r="J14" s="143">
        <f>IF((ISERROR(J13/G13)),0,(J13/G13)*100)</f>
        <v>105.56445033434811</v>
      </c>
      <c r="K14" s="141">
        <f>IF((ISERROR(K13/H13)),0,(K13/H13)*100)</f>
        <v>105.61234780586541</v>
      </c>
      <c r="L14" s="144">
        <f t="shared" ref="L14:AO14" si="2">IF((ISERROR(L13/I13)),0,(L13/I13)*100)</f>
        <v>105.40503679247502</v>
      </c>
      <c r="M14" s="143">
        <f t="shared" si="2"/>
        <v>106.31970820776502</v>
      </c>
      <c r="N14" s="141">
        <f t="shared" si="2"/>
        <v>106.20002898417218</v>
      </c>
      <c r="O14" s="144">
        <f t="shared" si="2"/>
        <v>105.18376681446348</v>
      </c>
      <c r="P14" s="143">
        <f t="shared" si="2"/>
        <v>105.62451869159473</v>
      </c>
      <c r="Q14" s="141">
        <f t="shared" si="2"/>
        <v>105.84303893878328</v>
      </c>
      <c r="R14" s="144">
        <f t="shared" si="2"/>
        <v>105.7058914966487</v>
      </c>
      <c r="S14" s="143">
        <f t="shared" si="2"/>
        <v>106.17057563314034</v>
      </c>
      <c r="T14" s="141">
        <f t="shared" si="2"/>
        <v>106.8040489083179</v>
      </c>
      <c r="U14" s="144">
        <f t="shared" si="2"/>
        <v>105.59422308138033</v>
      </c>
      <c r="V14" s="143">
        <f t="shared" si="2"/>
        <v>106.27157771942973</v>
      </c>
      <c r="W14" s="141">
        <f t="shared" si="2"/>
        <v>107.14877251098353</v>
      </c>
      <c r="X14" s="144">
        <f t="shared" si="2"/>
        <v>105.69340830719484</v>
      </c>
      <c r="Y14" s="143">
        <f t="shared" si="2"/>
        <v>106.41123560380537</v>
      </c>
      <c r="Z14" s="141">
        <f t="shared" si="2"/>
        <v>107.56043456997135</v>
      </c>
      <c r="AA14" s="144">
        <f t="shared" si="2"/>
        <v>105.80084850029057</v>
      </c>
      <c r="AB14" s="143">
        <f t="shared" si="2"/>
        <v>106.43817049496653</v>
      </c>
      <c r="AC14" s="141">
        <f t="shared" si="2"/>
        <v>107.76365895047945</v>
      </c>
      <c r="AD14" s="144">
        <f t="shared" si="2"/>
        <v>105.83644879468142</v>
      </c>
      <c r="AE14" s="143">
        <f t="shared" si="2"/>
        <v>106.60436610960518</v>
      </c>
      <c r="AF14" s="141">
        <f t="shared" si="2"/>
        <v>108.17930302856782</v>
      </c>
      <c r="AG14" s="144">
        <f t="shared" si="2"/>
        <v>105.99469479485188</v>
      </c>
      <c r="AH14" s="143">
        <f t="shared" si="2"/>
        <v>106.70486558052296</v>
      </c>
      <c r="AI14" s="141">
        <f t="shared" si="2"/>
        <v>108.39031721997567</v>
      </c>
      <c r="AJ14" s="144">
        <f t="shared" si="2"/>
        <v>105.96715473358252</v>
      </c>
      <c r="AK14" s="143">
        <f t="shared" si="2"/>
        <v>106.72837914780804</v>
      </c>
      <c r="AL14" s="141">
        <f t="shared" si="2"/>
        <v>108.50420850594344</v>
      </c>
      <c r="AM14" s="144">
        <f t="shared" si="2"/>
        <v>106.08695531515006</v>
      </c>
      <c r="AN14" s="143">
        <f t="shared" si="2"/>
        <v>106.86320290121843</v>
      </c>
      <c r="AO14" s="141">
        <f t="shared" si="2"/>
        <v>109.26702593864741</v>
      </c>
      <c r="AP14" s="62"/>
      <c r="AQ14" s="63"/>
      <c r="AR14" s="63"/>
    </row>
    <row r="15" spans="1:44" s="64" customFormat="1" ht="17.25" x14ac:dyDescent="0.25">
      <c r="A15" s="56" t="s">
        <v>34</v>
      </c>
      <c r="B15" s="57" t="s">
        <v>28</v>
      </c>
      <c r="C15" s="139">
        <v>106.85</v>
      </c>
      <c r="D15" s="140">
        <f>IF(ISERROR((C18*D20+C22*D24+C26*D28+C30*D32)/C13),0,((C18*D20+C22*D24+C26*D28+C30*D32)/C13))</f>
        <v>110.22863980081192</v>
      </c>
      <c r="E15" s="65">
        <f>IF(ISERROR((D18*E20+D22*E24+D26*E28+D30*E32)/D13),0,((D18*E20+D22*E24+D26*E28+D30*E32)/D13))</f>
        <v>103.4196319631381</v>
      </c>
      <c r="F15" s="66">
        <f>IF(ISERROR((E18*F20+E22*F24+E26*F28+E30*F32)/E13),0,((E18*F20+E22*F24+E26*F28+E30*F32)/E13))</f>
        <v>104.49659641489458</v>
      </c>
      <c r="G15" s="140">
        <f>IF(ISERROR((E18*G20+E22*G24+E26*G28+E30*G32)/E13),0,((E18*G20+E22*G24+E26*G28+E30*G32)/E13))</f>
        <v>104.2694388891635</v>
      </c>
      <c r="H15" s="65">
        <f>IF(ISERROR((E18*H20+E22*H24+E26*H28+E30*H32)/E13),0,((E18*H20+E22*H24+E26*H28+E30*H32)/E13))</f>
        <v>104.20576961080094</v>
      </c>
      <c r="I15" s="67">
        <f>IF(ISERROR((F18*I20+F22*I24+F26*I28+F30*I32)/F13),0,((F18*I20+F22*I24+F26*I28+F30*I32)/F13))</f>
        <v>103.40448876306259</v>
      </c>
      <c r="J15" s="140">
        <f>IF(ISERROR((G18*J20+G22*J24+G26*J28+G30*J32)/G13),0,((G18*J20+G22*J24+G26*J28+G30*J32)/G13))</f>
        <v>103.20409076934992</v>
      </c>
      <c r="K15" s="65">
        <f>IF(ISERROR((H18*K20+H22*K24+H26*K28+H30*K32)/H13),0,((H18*K20+H22*K24+H26*K28+H30*K32)/H13))</f>
        <v>102.92171330670899</v>
      </c>
      <c r="L15" s="67">
        <f t="shared" ref="L15:AO15" si="3">IF(ISERROR((I18*L20+I22*L24+I26*L28+I30*L32)/I13),0,((I18*L20+I22*L24+I26*L28+I30*L32)/I13))</f>
        <v>103.51450388879238</v>
      </c>
      <c r="M15" s="140">
        <f t="shared" si="3"/>
        <v>103.37555535600409</v>
      </c>
      <c r="N15" s="65">
        <f t="shared" si="3"/>
        <v>103.09946199534681</v>
      </c>
      <c r="O15" s="67">
        <f t="shared" si="3"/>
        <v>103.29467564412559</v>
      </c>
      <c r="P15" s="140">
        <f t="shared" si="3"/>
        <v>103.00866488488184</v>
      </c>
      <c r="Q15" s="65">
        <f t="shared" si="3"/>
        <v>102.73222811081845</v>
      </c>
      <c r="R15" s="67">
        <f t="shared" si="3"/>
        <v>103.65739409542967</v>
      </c>
      <c r="S15" s="140">
        <f t="shared" si="3"/>
        <v>103.3710073129037</v>
      </c>
      <c r="T15" s="65">
        <f t="shared" si="3"/>
        <v>103.09361561356272</v>
      </c>
      <c r="U15" s="67">
        <f t="shared" si="3"/>
        <v>103.47140610316065</v>
      </c>
      <c r="V15" s="140">
        <f t="shared" si="3"/>
        <v>103.27619518622198</v>
      </c>
      <c r="W15" s="65">
        <f t="shared" si="3"/>
        <v>103.17588488225744</v>
      </c>
      <c r="X15" s="67">
        <f t="shared" si="3"/>
        <v>103.4708379408073</v>
      </c>
      <c r="Y15" s="140">
        <f t="shared" si="3"/>
        <v>103.2750111901328</v>
      </c>
      <c r="Z15" s="65">
        <f t="shared" si="3"/>
        <v>103.26669985328023</v>
      </c>
      <c r="AA15" s="67">
        <f t="shared" si="3"/>
        <v>103.46866342879979</v>
      </c>
      <c r="AB15" s="140">
        <f t="shared" si="3"/>
        <v>103.17944135365079</v>
      </c>
      <c r="AC15" s="65">
        <f t="shared" si="3"/>
        <v>103.07769423762392</v>
      </c>
      <c r="AD15" s="67">
        <f t="shared" si="3"/>
        <v>103.37380117624645</v>
      </c>
      <c r="AE15" s="140">
        <f t="shared" si="3"/>
        <v>103.26962393056503</v>
      </c>
      <c r="AF15" s="65">
        <f t="shared" si="3"/>
        <v>102.98072885743819</v>
      </c>
      <c r="AG15" s="67">
        <f t="shared" si="3"/>
        <v>103.37013188203868</v>
      </c>
      <c r="AH15" s="140">
        <f t="shared" si="3"/>
        <v>103.17238571586186</v>
      </c>
      <c r="AI15" s="65">
        <f t="shared" si="3"/>
        <v>102.7881290108693</v>
      </c>
      <c r="AJ15" s="67">
        <f t="shared" si="3"/>
        <v>103.27478598672545</v>
      </c>
      <c r="AK15" s="140">
        <f t="shared" si="3"/>
        <v>103.07617456603889</v>
      </c>
      <c r="AL15" s="65">
        <f t="shared" si="3"/>
        <v>102.50181320132396</v>
      </c>
      <c r="AM15" s="67">
        <f t="shared" si="3"/>
        <v>103.27250168417213</v>
      </c>
      <c r="AN15" s="140">
        <f t="shared" si="3"/>
        <v>103.0733545822394</v>
      </c>
      <c r="AO15" s="65">
        <f t="shared" si="3"/>
        <v>102.59074677247423</v>
      </c>
      <c r="AP15" s="68">
        <f>$E15*F15*I15*L15*O15*R15*U15*X15*AA15*AD15*AG15*AJ15*AM15/1E+24</f>
        <v>156.370803074527</v>
      </c>
      <c r="AQ15" s="68">
        <f t="shared" ref="AQ15" si="4">$E15*G15*J15*M15*P15*S15*V15*Y15*AB15*AE15*AH15*AK15*AN15/1E+24</f>
        <v>152.60779689517375</v>
      </c>
      <c r="AR15" s="68">
        <f t="shared" ref="AR15" si="5">$E15*H15*K15*N15*Q15*T15*W15*Z15*AC15*AF15*AI15*AL15*AO15/1E+24</f>
        <v>148.06025567109626</v>
      </c>
    </row>
    <row r="16" spans="1:44" ht="33" x14ac:dyDescent="0.25">
      <c r="A16" s="56" t="s">
        <v>35</v>
      </c>
      <c r="B16" s="43" t="s">
        <v>36</v>
      </c>
      <c r="C16" s="149">
        <v>98.75</v>
      </c>
      <c r="D16" s="150">
        <f>IF(ISERROR((C18*D21+C22*D25+C26*D29+C30*D33)/C13),0,((C18*D21+C22*D25+C26*D29+C30*D33)/C13))</f>
        <v>99.235816164539159</v>
      </c>
      <c r="E16" s="151">
        <f>IF(ISERROR((D18*E21+D22*E25+D26*E29+D30*E33)/D13),0,((D18*E21+D22*E25+D26*E29+D30*E33)/D13))</f>
        <v>101.66041655576538</v>
      </c>
      <c r="F16" s="147">
        <f>IF(ISERROR((E18*F21+E22*F25+E26*F29+E30*F33)/E13),0,((E18*F21+E22*F25+E26*F29+E30*F33)/E13))</f>
        <v>101.44616098383629</v>
      </c>
      <c r="G16" s="148">
        <f>IF(ISERROR((E18*G21+E22*G25+E26*G29+E30*G33)/E13),0,((E18*G21+E22*G25+E26*G29+E30*G33)/E13))</f>
        <v>102.292600737416</v>
      </c>
      <c r="H16" s="146">
        <f t="shared" ref="H16:AO16" si="6">IF(ISERROR((E18*H21+E22*H25+E26*H29+E30*H33)/E13),0,((E18*H21+E22*H25+E26*H29+E30*H33)/E13))</f>
        <v>102.47906278448257</v>
      </c>
      <c r="I16" s="145">
        <f t="shared" si="6"/>
        <v>101.2778458236651</v>
      </c>
      <c r="J16" s="148">
        <f t="shared" si="6"/>
        <v>102.29083785263398</v>
      </c>
      <c r="K16" s="146">
        <f t="shared" si="6"/>
        <v>102.61891408588818</v>
      </c>
      <c r="L16" s="145">
        <f t="shared" si="6"/>
        <v>101.82872938097849</v>
      </c>
      <c r="M16" s="148">
        <f t="shared" si="6"/>
        <v>102.85066149213498</v>
      </c>
      <c r="N16" s="146">
        <f t="shared" si="6"/>
        <v>103.01084863785641</v>
      </c>
      <c r="O16" s="145">
        <f t="shared" si="6"/>
        <v>101.83244667229576</v>
      </c>
      <c r="P16" s="148">
        <f t="shared" si="6"/>
        <v>102.54426344594182</v>
      </c>
      <c r="Q16" s="146">
        <f t="shared" si="6"/>
        <v>103.03442745545708</v>
      </c>
      <c r="R16" s="145">
        <f t="shared" si="6"/>
        <v>101.97838301322194</v>
      </c>
      <c r="S16" s="148">
        <f t="shared" si="6"/>
        <v>102.71138282177982</v>
      </c>
      <c r="T16" s="146">
        <f t="shared" si="6"/>
        <v>103.60391272123952</v>
      </c>
      <c r="U16" s="145">
        <f t="shared" si="6"/>
        <v>102.05431579659286</v>
      </c>
      <c r="V16" s="148">
        <f t="shared" si="6"/>
        <v>102.90376824652408</v>
      </c>
      <c r="W16" s="146">
        <f t="shared" si="6"/>
        <v>103.85461064844735</v>
      </c>
      <c r="X16" s="145">
        <f t="shared" si="6"/>
        <v>102.15071853730791</v>
      </c>
      <c r="Y16" s="148">
        <f t="shared" si="6"/>
        <v>103.04019730437338</v>
      </c>
      <c r="Z16" s="146">
        <f t="shared" si="6"/>
        <v>104.1615828146187</v>
      </c>
      <c r="AA16" s="145">
        <f t="shared" si="6"/>
        <v>102.25660612147473</v>
      </c>
      <c r="AB16" s="148">
        <f t="shared" si="6"/>
        <v>103.16191962226917</v>
      </c>
      <c r="AC16" s="146">
        <f t="shared" si="6"/>
        <v>104.55053700642135</v>
      </c>
      <c r="AD16" s="145">
        <f t="shared" si="6"/>
        <v>102.385080185539</v>
      </c>
      <c r="AE16" s="148">
        <f t="shared" si="6"/>
        <v>103.232281639351</v>
      </c>
      <c r="AF16" s="146">
        <f t="shared" si="6"/>
        <v>105.05304577757768</v>
      </c>
      <c r="AG16" s="145">
        <f t="shared" si="6"/>
        <v>102.5417259038453</v>
      </c>
      <c r="AH16" s="148">
        <f t="shared" si="6"/>
        <v>103.42721998814355</v>
      </c>
      <c r="AI16" s="146">
        <f t="shared" si="6"/>
        <v>105.45592714714081</v>
      </c>
      <c r="AJ16" s="145">
        <f t="shared" si="6"/>
        <v>102.60997496718194</v>
      </c>
      <c r="AK16" s="148">
        <f t="shared" si="6"/>
        <v>103.54682562549782</v>
      </c>
      <c r="AL16" s="146">
        <f t="shared" si="6"/>
        <v>105.86290135426235</v>
      </c>
      <c r="AM16" s="145">
        <f t="shared" si="6"/>
        <v>102.72809841181582</v>
      </c>
      <c r="AN16" s="148">
        <f t="shared" si="6"/>
        <v>103.68019932963763</v>
      </c>
      <c r="AO16" s="146">
        <f t="shared" si="6"/>
        <v>106.51421623714522</v>
      </c>
      <c r="AP16" s="68">
        <f>$E16*F16*I16*L16*O16*R16*U16*X16*AA16*AD16*AG16*AJ16*AM16/1E+24</f>
        <v>130.30074102241039</v>
      </c>
      <c r="AQ16" s="68">
        <f t="shared" ref="AQ16" si="7">$E16*G16*J16*M16*P16*S16*V16*Y16*AB16*AE16*AH16*AK16*AN16/1E+24</f>
        <v>144.48083483205022</v>
      </c>
      <c r="AR16" s="68">
        <f t="shared" ref="AR16" si="8">$E16*H16*K16*N16*Q16*T16*W16*Z16*AC16*AF16*AI16*AL16*AO16/1E+24</f>
        <v>166.09117615456071</v>
      </c>
    </row>
    <row r="17" spans="1:44" x14ac:dyDescent="0.25">
      <c r="A17" s="69" t="s">
        <v>37</v>
      </c>
      <c r="B17" s="43"/>
      <c r="C17" s="70"/>
      <c r="D17" s="150"/>
      <c r="E17" s="151"/>
      <c r="F17" s="147"/>
      <c r="G17" s="148"/>
      <c r="H17" s="146"/>
      <c r="I17" s="145"/>
      <c r="J17" s="148"/>
      <c r="K17" s="146"/>
      <c r="L17" s="145"/>
      <c r="M17" s="148"/>
      <c r="N17" s="146"/>
      <c r="O17" s="145"/>
      <c r="P17" s="148"/>
      <c r="Q17" s="146"/>
      <c r="R17" s="145"/>
      <c r="S17" s="148"/>
      <c r="T17" s="146"/>
      <c r="U17" s="145"/>
      <c r="V17" s="148"/>
      <c r="W17" s="146"/>
      <c r="X17" s="145"/>
      <c r="Y17" s="148"/>
      <c r="Z17" s="146"/>
      <c r="AA17" s="145"/>
      <c r="AB17" s="148"/>
      <c r="AC17" s="146"/>
      <c r="AD17" s="145"/>
      <c r="AE17" s="148"/>
      <c r="AF17" s="146"/>
      <c r="AG17" s="145"/>
      <c r="AH17" s="148"/>
      <c r="AI17" s="146"/>
      <c r="AJ17" s="145"/>
      <c r="AK17" s="148"/>
      <c r="AL17" s="146"/>
      <c r="AM17" s="145"/>
      <c r="AN17" s="148"/>
      <c r="AO17" s="146"/>
      <c r="AP17" s="71"/>
      <c r="AQ17" s="72"/>
      <c r="AR17" s="72"/>
    </row>
    <row r="18" spans="1:44" ht="49.5" x14ac:dyDescent="0.25">
      <c r="A18" s="50" t="s">
        <v>38</v>
      </c>
      <c r="B18" s="43" t="s">
        <v>31</v>
      </c>
      <c r="C18" s="135">
        <v>0</v>
      </c>
      <c r="D18" s="136">
        <v>0</v>
      </c>
      <c r="E18" s="137">
        <v>0</v>
      </c>
      <c r="F18" s="138">
        <v>0</v>
      </c>
      <c r="G18" s="136">
        <v>0</v>
      </c>
      <c r="H18" s="137">
        <v>0</v>
      </c>
      <c r="I18" s="135">
        <v>0</v>
      </c>
      <c r="J18" s="136">
        <v>0</v>
      </c>
      <c r="K18" s="137">
        <v>0</v>
      </c>
      <c r="L18" s="135">
        <v>0</v>
      </c>
      <c r="M18" s="136">
        <v>0</v>
      </c>
      <c r="N18" s="137">
        <v>0</v>
      </c>
      <c r="O18" s="135">
        <v>0</v>
      </c>
      <c r="P18" s="136">
        <v>0</v>
      </c>
      <c r="Q18" s="137">
        <v>0</v>
      </c>
      <c r="R18" s="135">
        <v>0</v>
      </c>
      <c r="S18" s="136">
        <v>0</v>
      </c>
      <c r="T18" s="137">
        <v>0</v>
      </c>
      <c r="U18" s="135">
        <v>0</v>
      </c>
      <c r="V18" s="136">
        <v>0</v>
      </c>
      <c r="W18" s="137">
        <v>0</v>
      </c>
      <c r="X18" s="135">
        <v>0</v>
      </c>
      <c r="Y18" s="136">
        <v>0</v>
      </c>
      <c r="Z18" s="137">
        <v>0</v>
      </c>
      <c r="AA18" s="135">
        <v>0</v>
      </c>
      <c r="AB18" s="136">
        <v>0</v>
      </c>
      <c r="AC18" s="137">
        <v>0</v>
      </c>
      <c r="AD18" s="135">
        <v>0</v>
      </c>
      <c r="AE18" s="136">
        <v>0</v>
      </c>
      <c r="AF18" s="137">
        <v>0</v>
      </c>
      <c r="AG18" s="135">
        <v>0</v>
      </c>
      <c r="AH18" s="136">
        <v>0</v>
      </c>
      <c r="AI18" s="137">
        <v>0</v>
      </c>
      <c r="AJ18" s="135">
        <v>0</v>
      </c>
      <c r="AK18" s="136">
        <v>0</v>
      </c>
      <c r="AL18" s="137">
        <v>0</v>
      </c>
      <c r="AM18" s="135">
        <v>0</v>
      </c>
      <c r="AN18" s="136">
        <v>0</v>
      </c>
      <c r="AO18" s="137">
        <v>0</v>
      </c>
      <c r="AP18" s="32">
        <f>IF((ISERROR(AM18/$D18)),0,(AM18/$D18)*100)</f>
        <v>0</v>
      </c>
      <c r="AQ18" s="32">
        <f>IF((ISERROR(AN18/$D18)),0,(AN18/$D18)*100)</f>
        <v>0</v>
      </c>
      <c r="AR18" s="32">
        <f>IF((ISERROR(AO18/$D18)),0,(AO18/$D18)*100)</f>
        <v>0</v>
      </c>
    </row>
    <row r="19" spans="1:44" s="64" customFormat="1" ht="33" x14ac:dyDescent="0.25">
      <c r="A19" s="56" t="s">
        <v>32</v>
      </c>
      <c r="B19" s="57" t="s">
        <v>33</v>
      </c>
      <c r="C19" s="139">
        <v>0</v>
      </c>
      <c r="D19" s="140">
        <f>IF((ISERROR(D18/C18)),0,(D18/C18)*100)</f>
        <v>0</v>
      </c>
      <c r="E19" s="141">
        <f>IF((ISERROR(E18/D18)),0,(E18/D18)*100)</f>
        <v>0</v>
      </c>
      <c r="F19" s="142">
        <f>IF((ISERROR(F18/E18)),0,(F18/E18)*100)</f>
        <v>0</v>
      </c>
      <c r="G19" s="143">
        <f>IF((ISERROR(G18/E18)),0,(G18/E18)*100)</f>
        <v>0</v>
      </c>
      <c r="H19" s="141">
        <f>IF((ISERROR(H18/E18)),0,(H18/E18)*100)</f>
        <v>0</v>
      </c>
      <c r="I19" s="144">
        <f>IF((ISERROR(I18/F18)),0,(I18/F18)*100)</f>
        <v>0</v>
      </c>
      <c r="J19" s="143">
        <f>IF((ISERROR(J18/G18)),0,(J18/G18)*100)</f>
        <v>0</v>
      </c>
      <c r="K19" s="141">
        <f>IF((ISERROR(K18/H18)),0,(K18/H18)*100)</f>
        <v>0</v>
      </c>
      <c r="L19" s="144">
        <f t="shared" ref="L19:AO19" si="9">IF((ISERROR(L18/I18)),0,(L18/I18)*100)</f>
        <v>0</v>
      </c>
      <c r="M19" s="143">
        <f t="shared" si="9"/>
        <v>0</v>
      </c>
      <c r="N19" s="141">
        <f t="shared" si="9"/>
        <v>0</v>
      </c>
      <c r="O19" s="144">
        <f t="shared" si="9"/>
        <v>0</v>
      </c>
      <c r="P19" s="143">
        <f t="shared" si="9"/>
        <v>0</v>
      </c>
      <c r="Q19" s="141">
        <f t="shared" si="9"/>
        <v>0</v>
      </c>
      <c r="R19" s="144">
        <f t="shared" si="9"/>
        <v>0</v>
      </c>
      <c r="S19" s="143">
        <f t="shared" si="9"/>
        <v>0</v>
      </c>
      <c r="T19" s="141">
        <f t="shared" si="9"/>
        <v>0</v>
      </c>
      <c r="U19" s="144">
        <f t="shared" si="9"/>
        <v>0</v>
      </c>
      <c r="V19" s="143">
        <f t="shared" si="9"/>
        <v>0</v>
      </c>
      <c r="W19" s="141">
        <f t="shared" si="9"/>
        <v>0</v>
      </c>
      <c r="X19" s="144">
        <f t="shared" si="9"/>
        <v>0</v>
      </c>
      <c r="Y19" s="143">
        <f t="shared" si="9"/>
        <v>0</v>
      </c>
      <c r="Z19" s="141">
        <f t="shared" si="9"/>
        <v>0</v>
      </c>
      <c r="AA19" s="144">
        <f t="shared" si="9"/>
        <v>0</v>
      </c>
      <c r="AB19" s="143">
        <f t="shared" si="9"/>
        <v>0</v>
      </c>
      <c r="AC19" s="141">
        <f t="shared" si="9"/>
        <v>0</v>
      </c>
      <c r="AD19" s="144">
        <f t="shared" si="9"/>
        <v>0</v>
      </c>
      <c r="AE19" s="143">
        <f t="shared" si="9"/>
        <v>0</v>
      </c>
      <c r="AF19" s="141">
        <f t="shared" si="9"/>
        <v>0</v>
      </c>
      <c r="AG19" s="144">
        <f t="shared" si="9"/>
        <v>0</v>
      </c>
      <c r="AH19" s="143">
        <f t="shared" si="9"/>
        <v>0</v>
      </c>
      <c r="AI19" s="141">
        <f t="shared" si="9"/>
        <v>0</v>
      </c>
      <c r="AJ19" s="144">
        <f t="shared" si="9"/>
        <v>0</v>
      </c>
      <c r="AK19" s="143">
        <f t="shared" si="9"/>
        <v>0</v>
      </c>
      <c r="AL19" s="141">
        <f t="shared" si="9"/>
        <v>0</v>
      </c>
      <c r="AM19" s="144">
        <f t="shared" si="9"/>
        <v>0</v>
      </c>
      <c r="AN19" s="143">
        <f t="shared" si="9"/>
        <v>0</v>
      </c>
      <c r="AO19" s="141">
        <f t="shared" si="9"/>
        <v>0</v>
      </c>
      <c r="AP19" s="62"/>
      <c r="AQ19" s="63"/>
      <c r="AR19" s="63"/>
    </row>
    <row r="20" spans="1:44" s="64" customFormat="1" ht="17.25" x14ac:dyDescent="0.25">
      <c r="A20" s="56" t="s">
        <v>34</v>
      </c>
      <c r="B20" s="57" t="s">
        <v>28</v>
      </c>
      <c r="C20" s="139">
        <v>0</v>
      </c>
      <c r="D20" s="132"/>
      <c r="E20" s="133"/>
      <c r="F20" s="73"/>
      <c r="G20" s="74"/>
      <c r="H20" s="75"/>
      <c r="I20" s="76"/>
      <c r="J20" s="74"/>
      <c r="K20" s="75"/>
      <c r="L20" s="76"/>
      <c r="M20" s="74"/>
      <c r="N20" s="75"/>
      <c r="O20" s="76"/>
      <c r="P20" s="74"/>
      <c r="Q20" s="75"/>
      <c r="R20" s="76"/>
      <c r="S20" s="74"/>
      <c r="T20" s="75"/>
      <c r="U20" s="76"/>
      <c r="V20" s="74"/>
      <c r="W20" s="75"/>
      <c r="X20" s="76"/>
      <c r="Y20" s="74"/>
      <c r="Z20" s="75"/>
      <c r="AA20" s="76"/>
      <c r="AB20" s="74"/>
      <c r="AC20" s="75"/>
      <c r="AD20" s="76"/>
      <c r="AE20" s="74"/>
      <c r="AF20" s="75"/>
      <c r="AG20" s="76"/>
      <c r="AH20" s="74"/>
      <c r="AI20" s="75"/>
      <c r="AJ20" s="76"/>
      <c r="AK20" s="74"/>
      <c r="AL20" s="75"/>
      <c r="AM20" s="76"/>
      <c r="AN20" s="74"/>
      <c r="AO20" s="75"/>
      <c r="AP20" s="68">
        <f t="shared" ref="AP20:AP21" si="10">$E20*F20*I20*L20*O20*R20*U20*X20*AA20*AD20*AG20*AJ20*AM20/1E+24</f>
        <v>0</v>
      </c>
      <c r="AQ20" s="68">
        <f t="shared" ref="AQ20:AQ21" si="11">$E20*G20*J20*M20*P20*S20*V20*Y20*AB20*AE20*AH20*AK20*AN20/1E+24</f>
        <v>0</v>
      </c>
      <c r="AR20" s="68">
        <f t="shared" ref="AR20:AR21" si="12">$E20*H20*K20*N20*Q20*T20*W20*Z20*AC20*AF20*AI20*AL20*AO20/1E+24</f>
        <v>0</v>
      </c>
    </row>
    <row r="21" spans="1:44" ht="33" x14ac:dyDescent="0.25">
      <c r="A21" s="56" t="s">
        <v>35</v>
      </c>
      <c r="B21" s="43" t="s">
        <v>36</v>
      </c>
      <c r="C21" s="149">
        <v>0</v>
      </c>
      <c r="D21" s="150">
        <f>IF(ISERROR(((D18/C18)/(D20/100))*100),0,(((D18/C18)/(D20/100))*100))</f>
        <v>0</v>
      </c>
      <c r="E21" s="151">
        <f>IF(ISERROR(((E18/D18)/(E20/100))*100),0,(((E18/D18)/(E20/100))*100))</f>
        <v>0</v>
      </c>
      <c r="F21" s="147">
        <f>IF(ISERROR(((F18/E18)/(F20/100))*100),0,(((F18/E18)/(F20/100))*100))</f>
        <v>0</v>
      </c>
      <c r="G21" s="148">
        <f>IF(ISERROR(((G18/E18)/(G20/100))*100),0,(((G18/E18)/(G20/100))*100))</f>
        <v>0</v>
      </c>
      <c r="H21" s="146">
        <f>IF(ISERROR(((H18/E18)/(H20/100))*100),0,(((H18/E18)/(H20/100))*100))</f>
        <v>0</v>
      </c>
      <c r="I21" s="145">
        <f>IF(ISERROR(((I18/F18)/(I20/100))*100),0,(((I18/F18)/(I20/100))*100))</f>
        <v>0</v>
      </c>
      <c r="J21" s="148">
        <f>IF(ISERROR(((J18/G18)/(J20/100))*100),0,(((J18/G18)/(J20/100))*100))</f>
        <v>0</v>
      </c>
      <c r="K21" s="146">
        <f>IF(ISERROR(((K18/H18)/(K20/100))*100),0,(((K18/H18)/(K20/100))*100))</f>
        <v>0</v>
      </c>
      <c r="L21" s="145">
        <f t="shared" ref="L21:AO21" si="13">IF(ISERROR(((L18/I18)/(L20/100))*100),0,(((L18/I18)/(L20/100))*100))</f>
        <v>0</v>
      </c>
      <c r="M21" s="148">
        <f t="shared" si="13"/>
        <v>0</v>
      </c>
      <c r="N21" s="146">
        <f t="shared" si="13"/>
        <v>0</v>
      </c>
      <c r="O21" s="145">
        <f t="shared" si="13"/>
        <v>0</v>
      </c>
      <c r="P21" s="148">
        <f t="shared" si="13"/>
        <v>0</v>
      </c>
      <c r="Q21" s="146">
        <f t="shared" si="13"/>
        <v>0</v>
      </c>
      <c r="R21" s="145">
        <f t="shared" si="13"/>
        <v>0</v>
      </c>
      <c r="S21" s="148">
        <f t="shared" si="13"/>
        <v>0</v>
      </c>
      <c r="T21" s="146">
        <f t="shared" si="13"/>
        <v>0</v>
      </c>
      <c r="U21" s="145">
        <f t="shared" si="13"/>
        <v>0</v>
      </c>
      <c r="V21" s="148">
        <f t="shared" si="13"/>
        <v>0</v>
      </c>
      <c r="W21" s="146">
        <f t="shared" si="13"/>
        <v>0</v>
      </c>
      <c r="X21" s="145">
        <f t="shared" si="13"/>
        <v>0</v>
      </c>
      <c r="Y21" s="148">
        <f t="shared" si="13"/>
        <v>0</v>
      </c>
      <c r="Z21" s="146">
        <f t="shared" si="13"/>
        <v>0</v>
      </c>
      <c r="AA21" s="145">
        <f t="shared" si="13"/>
        <v>0</v>
      </c>
      <c r="AB21" s="148">
        <f t="shared" si="13"/>
        <v>0</v>
      </c>
      <c r="AC21" s="146">
        <f t="shared" si="13"/>
        <v>0</v>
      </c>
      <c r="AD21" s="145">
        <f t="shared" si="13"/>
        <v>0</v>
      </c>
      <c r="AE21" s="148">
        <f t="shared" si="13"/>
        <v>0</v>
      </c>
      <c r="AF21" s="146">
        <f t="shared" si="13"/>
        <v>0</v>
      </c>
      <c r="AG21" s="145">
        <f t="shared" si="13"/>
        <v>0</v>
      </c>
      <c r="AH21" s="148">
        <f t="shared" si="13"/>
        <v>0</v>
      </c>
      <c r="AI21" s="146">
        <f t="shared" si="13"/>
        <v>0</v>
      </c>
      <c r="AJ21" s="145">
        <f t="shared" si="13"/>
        <v>0</v>
      </c>
      <c r="AK21" s="148">
        <f t="shared" si="13"/>
        <v>0</v>
      </c>
      <c r="AL21" s="146">
        <f t="shared" si="13"/>
        <v>0</v>
      </c>
      <c r="AM21" s="145">
        <f t="shared" si="13"/>
        <v>0</v>
      </c>
      <c r="AN21" s="148">
        <f t="shared" si="13"/>
        <v>0</v>
      </c>
      <c r="AO21" s="146">
        <f t="shared" si="13"/>
        <v>0</v>
      </c>
      <c r="AP21" s="68">
        <f t="shared" si="10"/>
        <v>0</v>
      </c>
      <c r="AQ21" s="68">
        <f t="shared" si="11"/>
        <v>0</v>
      </c>
      <c r="AR21" s="68">
        <f t="shared" si="12"/>
        <v>0</v>
      </c>
    </row>
    <row r="22" spans="1:44" ht="49.5" x14ac:dyDescent="0.25">
      <c r="A22" s="50" t="s">
        <v>39</v>
      </c>
      <c r="B22" s="43" t="s">
        <v>31</v>
      </c>
      <c r="C22" s="159">
        <v>618959.1</v>
      </c>
      <c r="D22" s="160">
        <v>681499.3</v>
      </c>
      <c r="E22" s="161">
        <v>716856.01</v>
      </c>
      <c r="F22" s="162">
        <v>762523.7</v>
      </c>
      <c r="G22" s="160">
        <v>767486.2</v>
      </c>
      <c r="H22" s="161">
        <v>768436</v>
      </c>
      <c r="I22" s="159">
        <v>800278.6</v>
      </c>
      <c r="J22" s="160">
        <v>812255.7</v>
      </c>
      <c r="K22" s="161">
        <v>813651</v>
      </c>
      <c r="L22" s="159">
        <v>845546.7</v>
      </c>
      <c r="M22" s="160">
        <v>865844.4</v>
      </c>
      <c r="N22" s="161">
        <v>866160</v>
      </c>
      <c r="O22" s="159">
        <v>891769</v>
      </c>
      <c r="P22" s="160">
        <v>917330</v>
      </c>
      <c r="Q22" s="161">
        <v>919650</v>
      </c>
      <c r="R22" s="159">
        <v>945375</v>
      </c>
      <c r="S22" s="160">
        <v>977060</v>
      </c>
      <c r="T22" s="161">
        <v>985790</v>
      </c>
      <c r="U22" s="159">
        <v>1000917</v>
      </c>
      <c r="V22" s="160">
        <v>1041530</v>
      </c>
      <c r="W22" s="161">
        <v>1060180</v>
      </c>
      <c r="X22" s="159">
        <v>1060610</v>
      </c>
      <c r="Y22" s="160">
        <v>1111650</v>
      </c>
      <c r="Z22" s="161">
        <v>1144620</v>
      </c>
      <c r="AA22" s="159">
        <v>1124880</v>
      </c>
      <c r="AB22" s="160">
        <v>1186530</v>
      </c>
      <c r="AC22" s="161">
        <v>1237940</v>
      </c>
      <c r="AD22" s="159">
        <v>1193270</v>
      </c>
      <c r="AE22" s="160">
        <v>1268320</v>
      </c>
      <c r="AF22" s="161">
        <v>1344000</v>
      </c>
      <c r="AG22" s="159">
        <v>1267720</v>
      </c>
      <c r="AH22" s="160">
        <v>1356960</v>
      </c>
      <c r="AI22" s="161">
        <v>1461860</v>
      </c>
      <c r="AJ22" s="159">
        <v>1346360</v>
      </c>
      <c r="AK22" s="160">
        <v>1451970</v>
      </c>
      <c r="AL22" s="161">
        <v>1591530</v>
      </c>
      <c r="AM22" s="159">
        <v>1431300</v>
      </c>
      <c r="AN22" s="160">
        <v>1555250</v>
      </c>
      <c r="AO22" s="161">
        <v>1744940</v>
      </c>
      <c r="AP22" s="32">
        <f>IF((ISERROR(AM22/$D22)),0,(AM22/$D22)*100)</f>
        <v>210.02222599494965</v>
      </c>
      <c r="AQ22" s="32">
        <f>IF((ISERROR(AN22/$D22)),0,(AN22/$D22)*100)</f>
        <v>228.21006565964188</v>
      </c>
      <c r="AR22" s="32">
        <f>IF((ISERROR(AO22/$D22)),0,(AO22/$D22)*100)</f>
        <v>256.04428353778201</v>
      </c>
    </row>
    <row r="23" spans="1:44" s="64" customFormat="1" ht="33" x14ac:dyDescent="0.25">
      <c r="A23" s="56" t="s">
        <v>32</v>
      </c>
      <c r="B23" s="57" t="s">
        <v>33</v>
      </c>
      <c r="C23" s="139">
        <v>103.8</v>
      </c>
      <c r="D23" s="140">
        <f>IF((ISERROR(D22/C22)),0,(D22/C22)*100)</f>
        <v>110.10409249981139</v>
      </c>
      <c r="E23" s="141">
        <f>IF((ISERROR(E22/D22)),0,(E22/D22)*100)</f>
        <v>105.18807722913289</v>
      </c>
      <c r="F23" s="142">
        <f>IF((ISERROR(F22/E22)),0,(F22/E22)*100)</f>
        <v>106.37055271392646</v>
      </c>
      <c r="G23" s="143">
        <f>IF((ISERROR(G22/E22)),0,(G22/E22)*100)</f>
        <v>107.06281167957286</v>
      </c>
      <c r="H23" s="141">
        <f>IF((ISERROR(H22/E22)),0,(H22/E22)*100)</f>
        <v>107.19530690689194</v>
      </c>
      <c r="I23" s="144">
        <f>IF((ISERROR(I22/F22)),0,(I22/F22)*100)</f>
        <v>104.95130839867666</v>
      </c>
      <c r="J23" s="143">
        <f>IF((ISERROR(J22/G22)),0,(J22/G22)*100)</f>
        <v>105.83326449387624</v>
      </c>
      <c r="K23" s="141">
        <f>IF((ISERROR(K22/H22)),0,(K22/H22)*100)</f>
        <v>105.88402937915453</v>
      </c>
      <c r="L23" s="144">
        <f t="shared" ref="L23:AO23" si="14">IF((ISERROR(L22/I22)),0,(L22/I22)*100)</f>
        <v>105.65654260903641</v>
      </c>
      <c r="M23" s="143">
        <f t="shared" si="14"/>
        <v>106.59751602851173</v>
      </c>
      <c r="N23" s="141">
        <f t="shared" si="14"/>
        <v>106.45350402076565</v>
      </c>
      <c r="O23" s="144">
        <f t="shared" si="14"/>
        <v>105.46655790862883</v>
      </c>
      <c r="P23" s="143">
        <f t="shared" si="14"/>
        <v>105.9462878087564</v>
      </c>
      <c r="Q23" s="141">
        <f t="shared" si="14"/>
        <v>106.17553338875034</v>
      </c>
      <c r="R23" s="144">
        <f t="shared" si="14"/>
        <v>106.01119796718656</v>
      </c>
      <c r="S23" s="143">
        <f t="shared" si="14"/>
        <v>106.51128819508793</v>
      </c>
      <c r="T23" s="141">
        <f t="shared" si="14"/>
        <v>107.19186647094003</v>
      </c>
      <c r="U23" s="144">
        <f t="shared" si="14"/>
        <v>105.87512891709639</v>
      </c>
      <c r="V23" s="143">
        <f t="shared" si="14"/>
        <v>106.59836652815588</v>
      </c>
      <c r="W23" s="141">
        <f t="shared" si="14"/>
        <v>107.54623195609612</v>
      </c>
      <c r="X23" s="144">
        <f t="shared" si="14"/>
        <v>105.96383116682003</v>
      </c>
      <c r="Y23" s="143">
        <f t="shared" si="14"/>
        <v>106.73240329131181</v>
      </c>
      <c r="Z23" s="141">
        <f t="shared" si="14"/>
        <v>107.9646852421287</v>
      </c>
      <c r="AA23" s="144">
        <f t="shared" si="14"/>
        <v>106.05972034961013</v>
      </c>
      <c r="AB23" s="143">
        <f t="shared" si="14"/>
        <v>106.73593307245986</v>
      </c>
      <c r="AC23" s="141">
        <f t="shared" si="14"/>
        <v>108.1529241145533</v>
      </c>
      <c r="AD23" s="144">
        <f t="shared" si="14"/>
        <v>106.07975961880378</v>
      </c>
      <c r="AE23" s="143">
        <f t="shared" si="14"/>
        <v>106.89320961121926</v>
      </c>
      <c r="AF23" s="141">
        <f t="shared" si="14"/>
        <v>108.56745884291645</v>
      </c>
      <c r="AG23" s="144">
        <f t="shared" si="14"/>
        <v>106.23915794413669</v>
      </c>
      <c r="AH23" s="143">
        <f t="shared" si="14"/>
        <v>106.98877254951431</v>
      </c>
      <c r="AI23" s="141">
        <f t="shared" si="14"/>
        <v>108.76934523809523</v>
      </c>
      <c r="AJ23" s="144">
        <f t="shared" si="14"/>
        <v>106.20326255008992</v>
      </c>
      <c r="AK23" s="143">
        <f t="shared" si="14"/>
        <v>107.0016802263884</v>
      </c>
      <c r="AL23" s="141">
        <f t="shared" si="14"/>
        <v>108.87020644931799</v>
      </c>
      <c r="AM23" s="144">
        <f t="shared" si="14"/>
        <v>106.30886241421314</v>
      </c>
      <c r="AN23" s="143">
        <f t="shared" si="14"/>
        <v>107.11309462316714</v>
      </c>
      <c r="AO23" s="141">
        <f t="shared" si="14"/>
        <v>109.63915226228849</v>
      </c>
      <c r="AP23" s="62"/>
      <c r="AQ23" s="63"/>
      <c r="AR23" s="63"/>
    </row>
    <row r="24" spans="1:44" s="64" customFormat="1" ht="17.25" x14ac:dyDescent="0.25">
      <c r="A24" s="56" t="s">
        <v>34</v>
      </c>
      <c r="B24" s="57" t="s">
        <v>28</v>
      </c>
      <c r="C24" s="139">
        <v>107.2</v>
      </c>
      <c r="D24" s="132">
        <v>110.9</v>
      </c>
      <c r="E24" s="133">
        <v>103.19</v>
      </c>
      <c r="F24" s="73">
        <v>104.5</v>
      </c>
      <c r="G24" s="74">
        <v>104.26</v>
      </c>
      <c r="H24" s="75">
        <v>104.2</v>
      </c>
      <c r="I24" s="76">
        <v>103.3</v>
      </c>
      <c r="J24" s="74">
        <v>103.1</v>
      </c>
      <c r="K24" s="75">
        <v>102.8</v>
      </c>
      <c r="L24" s="76">
        <v>103.44</v>
      </c>
      <c r="M24" s="74">
        <v>103.3</v>
      </c>
      <c r="N24" s="75">
        <v>103</v>
      </c>
      <c r="O24" s="76">
        <v>103.2</v>
      </c>
      <c r="P24" s="74">
        <v>102.9</v>
      </c>
      <c r="Q24" s="75">
        <v>102.6</v>
      </c>
      <c r="R24" s="76">
        <v>103.6</v>
      </c>
      <c r="S24" s="74">
        <v>103.3</v>
      </c>
      <c r="T24" s="75">
        <v>103</v>
      </c>
      <c r="U24" s="76">
        <v>103.4</v>
      </c>
      <c r="V24" s="74">
        <v>103.2</v>
      </c>
      <c r="W24" s="75">
        <v>103.1</v>
      </c>
      <c r="X24" s="76">
        <v>103.4</v>
      </c>
      <c r="Y24" s="74">
        <v>103.2</v>
      </c>
      <c r="Z24" s="75">
        <v>103.2</v>
      </c>
      <c r="AA24" s="76">
        <v>103.4</v>
      </c>
      <c r="AB24" s="74">
        <v>103.1</v>
      </c>
      <c r="AC24" s="75">
        <v>103</v>
      </c>
      <c r="AD24" s="76">
        <v>103.3</v>
      </c>
      <c r="AE24" s="74">
        <v>103.2</v>
      </c>
      <c r="AF24" s="75">
        <v>102.9</v>
      </c>
      <c r="AG24" s="76">
        <v>103.3</v>
      </c>
      <c r="AH24" s="74">
        <v>103.1</v>
      </c>
      <c r="AI24" s="75">
        <v>102.7</v>
      </c>
      <c r="AJ24" s="76">
        <v>103.2</v>
      </c>
      <c r="AK24" s="74">
        <v>103</v>
      </c>
      <c r="AL24" s="75">
        <v>102.4</v>
      </c>
      <c r="AM24" s="76">
        <v>103.2</v>
      </c>
      <c r="AN24" s="74">
        <v>103</v>
      </c>
      <c r="AO24" s="75">
        <v>102.5</v>
      </c>
      <c r="AP24" s="68">
        <f t="shared" ref="AP24:AP25" si="15">$E24*F24*I24*L24*O24*R24*U24*X24*AA24*AD24*AG24*AJ24*AM24/1E+24</f>
        <v>154.77607991556579</v>
      </c>
      <c r="AQ24" s="68">
        <f t="shared" ref="AQ24:AQ25" si="16">$E24*G24*J24*M24*P24*S24*V24*Y24*AB24*AE24*AH24*AK24*AN24/1E+24</f>
        <v>150.95965268850625</v>
      </c>
      <c r="AR24" s="68">
        <f t="shared" ref="AR24:AR25" si="17">$E24*H24*K24*N24*Q24*T24*W24*Z24*AC24*AF24*AI24*AL24*AO24/1E+24</f>
        <v>146.25323595645935</v>
      </c>
    </row>
    <row r="25" spans="1:44" ht="33" x14ac:dyDescent="0.25">
      <c r="A25" s="56" t="s">
        <v>35</v>
      </c>
      <c r="B25" s="43" t="s">
        <v>36</v>
      </c>
      <c r="C25" s="149">
        <v>96.9</v>
      </c>
      <c r="D25" s="150">
        <f>IF(ISERROR(((D22/C22)/(D24/100))*100),0,(((D22/C22)/(D24/100))*100))</f>
        <v>99.282319657178903</v>
      </c>
      <c r="E25" s="151">
        <f>IF(ISERROR(((E22/D22)/(E24/100))*100),0,(((E22/D22)/(E24/100))*100))</f>
        <v>101.93630897289745</v>
      </c>
      <c r="F25" s="147">
        <f>IF(ISERROR(((F22/E22)/(F24/100))*100),0,(((F22/E22)/(F24/100))*100))</f>
        <v>101.79000259705882</v>
      </c>
      <c r="G25" s="148">
        <f>IF(ISERROR(((G22/E22)/(G24/100))*100),0,(((G22/E22)/(G24/100))*100))</f>
        <v>102.68829050409826</v>
      </c>
      <c r="H25" s="146">
        <f>IF(ISERROR(((H22/E22)/(H24/100))*100),0,(((H22/E22)/(H24/100))*100))</f>
        <v>102.87457476669091</v>
      </c>
      <c r="I25" s="145">
        <f>IF(ISERROR(((I22/F22)/(I24/100))*100),0,(((I22/F22)/(I24/100))*100))</f>
        <v>101.59855604905776</v>
      </c>
      <c r="J25" s="148">
        <f>IF(ISERROR(((J22/G22)/(J24/100))*100),0,(((J22/G22)/(J24/100))*100))</f>
        <v>102.65108098339113</v>
      </c>
      <c r="K25" s="146">
        <f>IF(ISERROR(((K22/H22)/(K24/100))*100),0,(((K22/H22)/(K24/100))*100))</f>
        <v>103.0000285789441</v>
      </c>
      <c r="L25" s="145">
        <f t="shared" ref="L25:AO25" si="18">IF(ISERROR(((L22/I22)/(L24/100))*100),0,(((L22/I22)/(L24/100))*100))</f>
        <v>102.14282928174441</v>
      </c>
      <c r="M25" s="148">
        <f t="shared" si="18"/>
        <v>103.1921742773589</v>
      </c>
      <c r="N25" s="146">
        <f t="shared" si="18"/>
        <v>103.35291652501519</v>
      </c>
      <c r="O25" s="145">
        <f t="shared" si="18"/>
        <v>102.19627704324499</v>
      </c>
      <c r="P25" s="148">
        <f t="shared" si="18"/>
        <v>102.9604351882958</v>
      </c>
      <c r="Q25" s="146">
        <f t="shared" si="18"/>
        <v>103.48492533016602</v>
      </c>
      <c r="R25" s="145">
        <f t="shared" si="18"/>
        <v>102.327411165238</v>
      </c>
      <c r="S25" s="148">
        <f t="shared" si="18"/>
        <v>103.10870106010448</v>
      </c>
      <c r="T25" s="146">
        <f t="shared" si="18"/>
        <v>104.0697732727573</v>
      </c>
      <c r="U25" s="145">
        <f t="shared" si="18"/>
        <v>102.39374169931952</v>
      </c>
      <c r="V25" s="148">
        <f t="shared" si="18"/>
        <v>103.29299082185648</v>
      </c>
      <c r="W25" s="146">
        <f t="shared" si="18"/>
        <v>104.31254311939489</v>
      </c>
      <c r="X25" s="145">
        <f t="shared" si="18"/>
        <v>102.47952724063832</v>
      </c>
      <c r="Y25" s="148">
        <f t="shared" si="18"/>
        <v>103.42287140630989</v>
      </c>
      <c r="Z25" s="146">
        <f t="shared" si="18"/>
        <v>104.6169430640782</v>
      </c>
      <c r="AA25" s="145">
        <f t="shared" si="18"/>
        <v>102.57226339420708</v>
      </c>
      <c r="AB25" s="148">
        <f t="shared" si="18"/>
        <v>103.52660821771083</v>
      </c>
      <c r="AC25" s="146">
        <f t="shared" si="18"/>
        <v>105.00283894616827</v>
      </c>
      <c r="AD25" s="145">
        <f t="shared" si="18"/>
        <v>102.69095800465034</v>
      </c>
      <c r="AE25" s="148">
        <f t="shared" si="18"/>
        <v>103.57869148373959</v>
      </c>
      <c r="AF25" s="146">
        <f t="shared" si="18"/>
        <v>105.50773454122103</v>
      </c>
      <c r="AG25" s="145">
        <f t="shared" si="18"/>
        <v>102.84526422472091</v>
      </c>
      <c r="AH25" s="148">
        <f t="shared" si="18"/>
        <v>103.77184534385482</v>
      </c>
      <c r="AI25" s="146">
        <f t="shared" si="18"/>
        <v>105.9097811471229</v>
      </c>
      <c r="AJ25" s="145">
        <f t="shared" si="18"/>
        <v>102.91013812993208</v>
      </c>
      <c r="AK25" s="148">
        <f t="shared" si="18"/>
        <v>103.88512643338682</v>
      </c>
      <c r="AL25" s="146">
        <f t="shared" si="18"/>
        <v>106.3185609856621</v>
      </c>
      <c r="AM25" s="145">
        <f t="shared" si="18"/>
        <v>103.01246357966389</v>
      </c>
      <c r="AN25" s="148">
        <f t="shared" si="18"/>
        <v>103.9932957506477</v>
      </c>
      <c r="AO25" s="146">
        <f t="shared" si="18"/>
        <v>106.96502659735462</v>
      </c>
      <c r="AP25" s="68">
        <f t="shared" si="15"/>
        <v>135.69424042107931</v>
      </c>
      <c r="AQ25" s="68">
        <f t="shared" si="16"/>
        <v>151.1728873214461</v>
      </c>
      <c r="AR25" s="68">
        <f t="shared" si="17"/>
        <v>175.06914077033358</v>
      </c>
    </row>
    <row r="26" spans="1:44" ht="66" x14ac:dyDescent="0.25">
      <c r="A26" s="50" t="s">
        <v>40</v>
      </c>
      <c r="B26" s="43" t="s">
        <v>31</v>
      </c>
      <c r="C26" s="135">
        <v>53370</v>
      </c>
      <c r="D26" s="136">
        <v>54461</v>
      </c>
      <c r="E26" s="137">
        <v>57221</v>
      </c>
      <c r="F26" s="138">
        <v>58580</v>
      </c>
      <c r="G26" s="136">
        <v>58613</v>
      </c>
      <c r="H26" s="137">
        <v>58620</v>
      </c>
      <c r="I26" s="135">
        <v>59857</v>
      </c>
      <c r="J26" s="136">
        <v>60198</v>
      </c>
      <c r="K26" s="137">
        <v>60226</v>
      </c>
      <c r="L26" s="135">
        <v>61582</v>
      </c>
      <c r="M26" s="136">
        <v>62319</v>
      </c>
      <c r="N26" s="137">
        <v>62442</v>
      </c>
      <c r="O26" s="135">
        <v>62820</v>
      </c>
      <c r="P26" s="136">
        <v>63570</v>
      </c>
      <c r="Q26" s="137">
        <v>63763</v>
      </c>
      <c r="R26" s="135">
        <v>64210</v>
      </c>
      <c r="S26" s="136">
        <v>64982</v>
      </c>
      <c r="T26" s="137">
        <v>65245</v>
      </c>
      <c r="U26" s="135">
        <v>65632</v>
      </c>
      <c r="V26" s="136">
        <v>66492</v>
      </c>
      <c r="W26" s="137">
        <v>66765</v>
      </c>
      <c r="X26" s="135">
        <v>67222</v>
      </c>
      <c r="Y26" s="136">
        <v>68107</v>
      </c>
      <c r="Z26" s="137">
        <v>68390</v>
      </c>
      <c r="AA26" s="135">
        <v>68991</v>
      </c>
      <c r="AB26" s="136">
        <v>69903</v>
      </c>
      <c r="AC26" s="137">
        <v>70197</v>
      </c>
      <c r="AD26" s="135">
        <v>70878</v>
      </c>
      <c r="AE26" s="136">
        <v>71820</v>
      </c>
      <c r="AF26" s="137">
        <v>72126</v>
      </c>
      <c r="AG26" s="135">
        <v>72891</v>
      </c>
      <c r="AH26" s="136">
        <v>73863</v>
      </c>
      <c r="AI26" s="137">
        <v>74183</v>
      </c>
      <c r="AJ26" s="135">
        <v>74961</v>
      </c>
      <c r="AK26" s="136">
        <v>75965</v>
      </c>
      <c r="AL26" s="137">
        <v>76300</v>
      </c>
      <c r="AM26" s="135">
        <v>77246</v>
      </c>
      <c r="AN26" s="136">
        <v>78409</v>
      </c>
      <c r="AO26" s="137">
        <v>78793</v>
      </c>
      <c r="AP26" s="32">
        <f>IF((ISERROR(AM26/$D26)),0,(AM26/$D26)*100)</f>
        <v>141.83727805218413</v>
      </c>
      <c r="AQ26" s="32">
        <f>IF((ISERROR(AN26/$D26)),0,(AN26/$D26)*100)</f>
        <v>143.97275114301976</v>
      </c>
      <c r="AR26" s="32">
        <f>IF((ISERROR(AO26/$D26)),0,(AO26/$D26)*100)</f>
        <v>144.67784286002828</v>
      </c>
    </row>
    <row r="27" spans="1:44" s="64" customFormat="1" ht="33" x14ac:dyDescent="0.25">
      <c r="A27" s="56" t="s">
        <v>32</v>
      </c>
      <c r="B27" s="57" t="s">
        <v>33</v>
      </c>
      <c r="C27" s="139">
        <v>128.36000000000001</v>
      </c>
      <c r="D27" s="140">
        <f>IF((ISERROR(D26/C26)),0,(D26/C26)*100)</f>
        <v>102.04421959902568</v>
      </c>
      <c r="E27" s="141">
        <f>IF((ISERROR(E26/D26)),0,(E26/D26)*100)</f>
        <v>105.0678467159986</v>
      </c>
      <c r="F27" s="142">
        <f>IF((ISERROR(F26/E26)),0,(F26/E26)*100)</f>
        <v>102.37500218451268</v>
      </c>
      <c r="G27" s="143">
        <f>IF((ISERROR(G26/E26)),0,(G26/E26)*100)</f>
        <v>102.43267331923593</v>
      </c>
      <c r="H27" s="141">
        <f>IF((ISERROR(H26/E26)),0,(H26/E26)*100)</f>
        <v>102.44490659023786</v>
      </c>
      <c r="I27" s="144">
        <f>IF((ISERROR(I26/F26)),0,(I26/F26)*100)</f>
        <v>102.17992488904062</v>
      </c>
      <c r="J27" s="143">
        <f>IF((ISERROR(J26/G26)),0,(J26/G26)*100)</f>
        <v>102.70417825397095</v>
      </c>
      <c r="K27" s="141">
        <f>IF((ISERROR(K26/H26)),0,(K26/H26)*100)</f>
        <v>102.7396792903446</v>
      </c>
      <c r="L27" s="144">
        <f t="shared" ref="L27:AO27" si="19">IF((ISERROR(L26/I26)),0,(L26/I26)*100)</f>
        <v>102.88186845314667</v>
      </c>
      <c r="M27" s="143">
        <f t="shared" si="19"/>
        <v>103.52337286953055</v>
      </c>
      <c r="N27" s="141">
        <f t="shared" si="19"/>
        <v>103.67947398133697</v>
      </c>
      <c r="O27" s="144">
        <f t="shared" si="19"/>
        <v>102.01032769315709</v>
      </c>
      <c r="P27" s="143">
        <f t="shared" si="19"/>
        <v>102.00741346940741</v>
      </c>
      <c r="Q27" s="141">
        <f t="shared" si="19"/>
        <v>102.11556324268922</v>
      </c>
      <c r="R27" s="144">
        <f t="shared" si="19"/>
        <v>102.21267112384591</v>
      </c>
      <c r="S27" s="143">
        <f t="shared" si="19"/>
        <v>102.22117350951707</v>
      </c>
      <c r="T27" s="141">
        <f t="shared" si="19"/>
        <v>102.32423192133369</v>
      </c>
      <c r="U27" s="144">
        <f t="shared" si="19"/>
        <v>102.21460831646161</v>
      </c>
      <c r="V27" s="143">
        <f t="shared" si="19"/>
        <v>102.32372041488411</v>
      </c>
      <c r="W27" s="141">
        <f t="shared" si="19"/>
        <v>102.32968043528238</v>
      </c>
      <c r="X27" s="144">
        <f t="shared" si="19"/>
        <v>102.42259873232568</v>
      </c>
      <c r="Y27" s="143">
        <f t="shared" si="19"/>
        <v>102.42886362269145</v>
      </c>
      <c r="Z27" s="141">
        <f t="shared" si="19"/>
        <v>102.43390998277542</v>
      </c>
      <c r="AA27" s="144">
        <f t="shared" si="19"/>
        <v>102.63157894736842</v>
      </c>
      <c r="AB27" s="143">
        <f t="shared" si="19"/>
        <v>102.63702703099536</v>
      </c>
      <c r="AC27" s="141">
        <f t="shared" si="19"/>
        <v>102.64219915192278</v>
      </c>
      <c r="AD27" s="144">
        <f t="shared" si="19"/>
        <v>102.73513936600426</v>
      </c>
      <c r="AE27" s="143">
        <f t="shared" si="19"/>
        <v>102.74237157203554</v>
      </c>
      <c r="AF27" s="141">
        <f t="shared" si="19"/>
        <v>102.74798068293516</v>
      </c>
      <c r="AG27" s="144">
        <f t="shared" si="19"/>
        <v>102.84009142470161</v>
      </c>
      <c r="AH27" s="143">
        <f t="shared" si="19"/>
        <v>102.84461152882204</v>
      </c>
      <c r="AI27" s="141">
        <f t="shared" si="19"/>
        <v>102.85195352577435</v>
      </c>
      <c r="AJ27" s="144">
        <f t="shared" si="19"/>
        <v>102.83985677244105</v>
      </c>
      <c r="AK27" s="143">
        <f t="shared" si="19"/>
        <v>102.84580913312485</v>
      </c>
      <c r="AL27" s="141">
        <f t="shared" si="19"/>
        <v>102.85375355539679</v>
      </c>
      <c r="AM27" s="144">
        <f t="shared" si="19"/>
        <v>103.04825175758062</v>
      </c>
      <c r="AN27" s="143">
        <f t="shared" si="19"/>
        <v>103.21727111169619</v>
      </c>
      <c r="AO27" s="141">
        <f t="shared" si="19"/>
        <v>103.26736566186108</v>
      </c>
      <c r="AP27" s="62"/>
      <c r="AQ27" s="63"/>
      <c r="AR27" s="63"/>
    </row>
    <row r="28" spans="1:44" s="64" customFormat="1" ht="17.25" x14ac:dyDescent="0.25">
      <c r="A28" s="56" t="s">
        <v>34</v>
      </c>
      <c r="B28" s="57" t="s">
        <v>28</v>
      </c>
      <c r="C28" s="139">
        <v>101</v>
      </c>
      <c r="D28" s="132">
        <v>103</v>
      </c>
      <c r="E28" s="133">
        <v>106</v>
      </c>
      <c r="F28" s="73">
        <v>104.4</v>
      </c>
      <c r="G28" s="74">
        <v>104.3</v>
      </c>
      <c r="H28" s="75">
        <v>104.2</v>
      </c>
      <c r="I28" s="76">
        <v>104.5</v>
      </c>
      <c r="J28" s="74">
        <v>104.3</v>
      </c>
      <c r="K28" s="75">
        <v>104.2</v>
      </c>
      <c r="L28" s="76">
        <v>104.3</v>
      </c>
      <c r="M28" s="74">
        <v>104.2</v>
      </c>
      <c r="N28" s="75">
        <v>104.2</v>
      </c>
      <c r="O28" s="76">
        <v>104.3</v>
      </c>
      <c r="P28" s="74">
        <v>104.2</v>
      </c>
      <c r="Q28" s="75">
        <v>104.2</v>
      </c>
      <c r="R28" s="76">
        <v>104.3</v>
      </c>
      <c r="S28" s="74">
        <v>104.2</v>
      </c>
      <c r="T28" s="75">
        <v>104.2</v>
      </c>
      <c r="U28" s="76">
        <v>104.3</v>
      </c>
      <c r="V28" s="74">
        <v>104.2</v>
      </c>
      <c r="W28" s="75">
        <v>104.1</v>
      </c>
      <c r="X28" s="76">
        <v>104.3</v>
      </c>
      <c r="Y28" s="74">
        <v>104.2</v>
      </c>
      <c r="Z28" s="75">
        <v>104.1</v>
      </c>
      <c r="AA28" s="76">
        <v>104.3</v>
      </c>
      <c r="AB28" s="74">
        <v>104.2</v>
      </c>
      <c r="AC28" s="75">
        <v>104.1</v>
      </c>
      <c r="AD28" s="76">
        <v>104.3</v>
      </c>
      <c r="AE28" s="74">
        <v>104.2</v>
      </c>
      <c r="AF28" s="75">
        <v>104.1</v>
      </c>
      <c r="AG28" s="76">
        <v>104.3</v>
      </c>
      <c r="AH28" s="74">
        <v>104.2</v>
      </c>
      <c r="AI28" s="75">
        <v>104.1</v>
      </c>
      <c r="AJ28" s="76">
        <v>104.3</v>
      </c>
      <c r="AK28" s="74">
        <v>104.2</v>
      </c>
      <c r="AL28" s="75">
        <v>104.1</v>
      </c>
      <c r="AM28" s="76">
        <v>104.3</v>
      </c>
      <c r="AN28" s="74">
        <v>104.2</v>
      </c>
      <c r="AO28" s="75">
        <v>104.1</v>
      </c>
      <c r="AP28" s="68">
        <f t="shared" ref="AP28:AP29" si="20">$E28*F28*I28*L28*O28*R28*U28*X28*AA28*AD28*AG28*AJ28*AM28/1E+24</f>
        <v>176.1837050152088</v>
      </c>
      <c r="AQ28" s="68">
        <f t="shared" ref="AQ28" si="21">$E28*G28*J28*M28*P28*S28*V28*Y28*AB28*AE28*AH28*AK28*AN28/1E+24</f>
        <v>174.00097096561069</v>
      </c>
      <c r="AR28" s="68">
        <f t="shared" ref="AR28" si="22">$E28*H28*K28*N28*Q28*T28*W28*Z28*AC28*AF28*AI28*AL28*AO28/1E+24</f>
        <v>172.50415759789806</v>
      </c>
    </row>
    <row r="29" spans="1:44" ht="33" x14ac:dyDescent="0.25">
      <c r="A29" s="56" t="s">
        <v>35</v>
      </c>
      <c r="B29" s="43" t="s">
        <v>36</v>
      </c>
      <c r="C29" s="149">
        <v>127.09</v>
      </c>
      <c r="D29" s="150">
        <f>IF(ISERROR(((D26/C26)/(D28/100))*100),0,(((D26/C26)/(D28/100))*100))</f>
        <v>99.072057863131718</v>
      </c>
      <c r="E29" s="151">
        <f>IF(ISERROR(((E26/D26)/(E28/100))*100),0,(((E26/D26)/(E28/100))*100))</f>
        <v>99.120610109432633</v>
      </c>
      <c r="F29" s="147">
        <f>IF(ISERROR(((F26/E26)/(F28/100))*100),0,(((F26/E26)/(F28/100))*100))</f>
        <v>98.060346920031293</v>
      </c>
      <c r="G29" s="148">
        <f>IF(ISERROR(((G26/E26)/(G28/100))*100),0,(((G26/E26)/(G28/100))*100))</f>
        <v>98.209658024195534</v>
      </c>
      <c r="H29" s="146">
        <f>IF(ISERROR(((H26/E26)/(H28/100))*100),0,(((H26/E26)/(H28/100))*100))</f>
        <v>98.315649318846312</v>
      </c>
      <c r="I29" s="145">
        <f>IF(ISERROR(((I26/F26)/(I28/100))*100),0,(((I26/F26)/(I28/100))*100))</f>
        <v>97.779832429703944</v>
      </c>
      <c r="J29" s="148">
        <f>IF(ISERROR(((J26/G26)/(J28/100))*100),0,(((J26/G26)/(J28/100))*100))</f>
        <v>98.46996956277178</v>
      </c>
      <c r="K29" s="146">
        <f>IF(ISERROR(((K26/H26)/(K28/100))*100),0,(((K26/H26)/(K28/100))*100))</f>
        <v>98.598540585743379</v>
      </c>
      <c r="L29" s="145">
        <f t="shared" ref="L29:AO29" si="23">IF(ISERROR(((L26/I26)/(L28/100))*100),0,(((L26/I26)/(L28/100))*100))</f>
        <v>98.64033408738895</v>
      </c>
      <c r="M29" s="148">
        <f t="shared" si="23"/>
        <v>99.35064574810994</v>
      </c>
      <c r="N29" s="146">
        <f t="shared" si="23"/>
        <v>99.500454876522994</v>
      </c>
      <c r="O29" s="145">
        <f t="shared" si="23"/>
        <v>97.804724538022157</v>
      </c>
      <c r="P29" s="148">
        <f t="shared" si="23"/>
        <v>97.895790277742222</v>
      </c>
      <c r="Q29" s="146">
        <f t="shared" si="23"/>
        <v>97.999580847110579</v>
      </c>
      <c r="R29" s="145">
        <f t="shared" si="23"/>
        <v>97.998725909727625</v>
      </c>
      <c r="S29" s="148">
        <f t="shared" si="23"/>
        <v>98.10093427016993</v>
      </c>
      <c r="T29" s="146">
        <f t="shared" si="23"/>
        <v>98.199838696097586</v>
      </c>
      <c r="U29" s="145">
        <f t="shared" si="23"/>
        <v>98.000583237259448</v>
      </c>
      <c r="V29" s="148">
        <f t="shared" si="23"/>
        <v>98.199347806990517</v>
      </c>
      <c r="W29" s="146">
        <f t="shared" si="23"/>
        <v>98.299404836966758</v>
      </c>
      <c r="X29" s="145">
        <f t="shared" si="23"/>
        <v>98.199998784588388</v>
      </c>
      <c r="Y29" s="148">
        <f t="shared" si="23"/>
        <v>98.30025299682481</v>
      </c>
      <c r="Z29" s="146">
        <f t="shared" si="23"/>
        <v>98.399529282205023</v>
      </c>
      <c r="AA29" s="145">
        <f t="shared" si="23"/>
        <v>98.400363324418436</v>
      </c>
      <c r="AB29" s="148">
        <f t="shared" si="23"/>
        <v>98.500025941454268</v>
      </c>
      <c r="AC29" s="146">
        <f t="shared" si="23"/>
        <v>98.599614939407104</v>
      </c>
      <c r="AD29" s="145">
        <f t="shared" si="23"/>
        <v>98.499654233944653</v>
      </c>
      <c r="AE29" s="148">
        <f t="shared" si="23"/>
        <v>98.601124349362323</v>
      </c>
      <c r="AF29" s="146">
        <f t="shared" si="23"/>
        <v>98.701230242973253</v>
      </c>
      <c r="AG29" s="145">
        <f t="shared" si="23"/>
        <v>98.600279410068651</v>
      </c>
      <c r="AH29" s="148">
        <f t="shared" si="23"/>
        <v>98.699243309810029</v>
      </c>
      <c r="AI29" s="146">
        <f t="shared" si="23"/>
        <v>98.801108093923489</v>
      </c>
      <c r="AJ29" s="145">
        <f t="shared" si="23"/>
        <v>98.600054431870618</v>
      </c>
      <c r="AK29" s="148">
        <f t="shared" si="23"/>
        <v>98.700392642154355</v>
      </c>
      <c r="AL29" s="146">
        <f t="shared" si="23"/>
        <v>98.802837229007494</v>
      </c>
      <c r="AM29" s="145">
        <f t="shared" si="23"/>
        <v>98.799857869204814</v>
      </c>
      <c r="AN29" s="148">
        <f t="shared" si="23"/>
        <v>99.056882064967539</v>
      </c>
      <c r="AO29" s="146">
        <f t="shared" si="23"/>
        <v>99.200159137234465</v>
      </c>
      <c r="AP29" s="68">
        <f t="shared" si="20"/>
        <v>80.505332794505776</v>
      </c>
      <c r="AQ29" s="68">
        <f>$E29*G29*J29*M29*P29*S29*V29*Y29*AB29*AE29*AH29*AK29*AN29/1E+24</f>
        <v>82.742498702190815</v>
      </c>
      <c r="AR29" s="68">
        <f>$E29*H29*K29*N29*Q29*T29*W29*Z29*AC29*AF29*AI29*AL29*AO29/1E+24</f>
        <v>83.869191835519686</v>
      </c>
    </row>
    <row r="30" spans="1:44" ht="66" x14ac:dyDescent="0.25">
      <c r="A30" s="50" t="s">
        <v>41</v>
      </c>
      <c r="B30" s="43" t="s">
        <v>31</v>
      </c>
      <c r="C30" s="135">
        <v>13977</v>
      </c>
      <c r="D30" s="136">
        <v>14777</v>
      </c>
      <c r="E30" s="137">
        <v>15179</v>
      </c>
      <c r="F30" s="138">
        <v>15570</v>
      </c>
      <c r="G30" s="136">
        <v>15718</v>
      </c>
      <c r="H30" s="137">
        <v>15782</v>
      </c>
      <c r="I30" s="135">
        <v>16049</v>
      </c>
      <c r="J30" s="136">
        <v>16206</v>
      </c>
      <c r="K30" s="137">
        <v>16264</v>
      </c>
      <c r="L30" s="135">
        <v>16414</v>
      </c>
      <c r="M30" s="136">
        <v>16657</v>
      </c>
      <c r="N30" s="137">
        <v>16728</v>
      </c>
      <c r="O30" s="135">
        <v>16828</v>
      </c>
      <c r="P30" s="136">
        <v>17062</v>
      </c>
      <c r="Q30" s="137">
        <v>17153</v>
      </c>
      <c r="R30" s="135">
        <v>17260</v>
      </c>
      <c r="S30" s="136">
        <v>17500</v>
      </c>
      <c r="T30" s="137">
        <v>17610</v>
      </c>
      <c r="U30" s="135">
        <v>17740</v>
      </c>
      <c r="V30" s="136">
        <v>17970</v>
      </c>
      <c r="W30" s="137">
        <v>18095</v>
      </c>
      <c r="X30" s="135">
        <v>18190</v>
      </c>
      <c r="Y30" s="136">
        <v>18425</v>
      </c>
      <c r="Z30" s="137">
        <v>18600</v>
      </c>
      <c r="AA30" s="135">
        <v>18630</v>
      </c>
      <c r="AB30" s="136">
        <v>18890</v>
      </c>
      <c r="AC30" s="137">
        <v>19091</v>
      </c>
      <c r="AD30" s="135">
        <v>19120</v>
      </c>
      <c r="AE30" s="136">
        <v>19410</v>
      </c>
      <c r="AF30" s="137">
        <v>19660</v>
      </c>
      <c r="AG30" s="135">
        <v>19585</v>
      </c>
      <c r="AH30" s="136">
        <v>19883</v>
      </c>
      <c r="AI30" s="137">
        <v>20210</v>
      </c>
      <c r="AJ30" s="135">
        <v>20040</v>
      </c>
      <c r="AK30" s="136">
        <v>20380</v>
      </c>
      <c r="AL30" s="137">
        <v>20770</v>
      </c>
      <c r="AM30" s="135">
        <v>20550</v>
      </c>
      <c r="AN30" s="136">
        <v>20920</v>
      </c>
      <c r="AO30" s="137">
        <v>21350</v>
      </c>
      <c r="AP30" s="32">
        <f>IF((ISERROR(AM30/$D30)),0,(AM30/$D30)*100)</f>
        <v>139.06746971645123</v>
      </c>
      <c r="AQ30" s="32">
        <f>IF((ISERROR(AN30/$D30)),0,(AN30/$D30)*100)</f>
        <v>141.57136089869391</v>
      </c>
      <c r="AR30" s="32">
        <f>IF((ISERROR(AO30/$D30)),0,(AO30/$D30)*100)</f>
        <v>144.48128848886782</v>
      </c>
    </row>
    <row r="31" spans="1:44" s="64" customFormat="1" ht="33" x14ac:dyDescent="0.25">
      <c r="A31" s="56" t="s">
        <v>32</v>
      </c>
      <c r="B31" s="57" t="s">
        <v>33</v>
      </c>
      <c r="C31" s="139">
        <v>101.93</v>
      </c>
      <c r="D31" s="140">
        <f>IF((ISERROR(D30/C30)),0,(D30/C30)*100)</f>
        <v>105.72368891750735</v>
      </c>
      <c r="E31" s="141">
        <f>IF((ISERROR(E30/D30)),0,(E30/D30)*100)</f>
        <v>102.72044393313932</v>
      </c>
      <c r="F31" s="142">
        <f>IF((ISERROR(F30/E30)),0,(F30/E30)*100)</f>
        <v>102.57592726793597</v>
      </c>
      <c r="G31" s="143">
        <f>IF((ISERROR(G30/E30)),0,(G30/E30)*100)</f>
        <v>103.55095856117005</v>
      </c>
      <c r="H31" s="141">
        <f>IF((ISERROR(H30/E30)),0,(H30/E30)*100)</f>
        <v>103.97259371500098</v>
      </c>
      <c r="I31" s="144">
        <f>IF((ISERROR(I30/F30)),0,(I30/F30)*100)</f>
        <v>103.07642903018626</v>
      </c>
      <c r="J31" s="143">
        <f>IF((ISERROR(J30/G30)),0,(J30/G30)*100)</f>
        <v>103.10472070237944</v>
      </c>
      <c r="K31" s="141">
        <f>IF((ISERROR(K30/H30)),0,(K30/H30)*100)</f>
        <v>103.05411227981244</v>
      </c>
      <c r="L31" s="144">
        <f t="shared" ref="L31:AO31" si="24">IF((ISERROR(L30/I30)),0,(L30/I30)*100)</f>
        <v>102.27428500218083</v>
      </c>
      <c r="M31" s="143">
        <f t="shared" si="24"/>
        <v>102.78291990620758</v>
      </c>
      <c r="N31" s="141">
        <f t="shared" si="24"/>
        <v>102.8529267092966</v>
      </c>
      <c r="O31" s="144">
        <f t="shared" si="24"/>
        <v>102.52223711465822</v>
      </c>
      <c r="P31" s="143">
        <f t="shared" si="24"/>
        <v>102.43141021792638</v>
      </c>
      <c r="Q31" s="141">
        <f t="shared" si="24"/>
        <v>102.54065040650406</v>
      </c>
      <c r="R31" s="144">
        <f t="shared" si="24"/>
        <v>102.56714998811505</v>
      </c>
      <c r="S31" s="143">
        <f t="shared" si="24"/>
        <v>102.56710819364669</v>
      </c>
      <c r="T31" s="141">
        <f t="shared" si="24"/>
        <v>102.66425698128607</v>
      </c>
      <c r="U31" s="144">
        <f t="shared" si="24"/>
        <v>102.78099652375434</v>
      </c>
      <c r="V31" s="143">
        <f t="shared" si="24"/>
        <v>102.6857142857143</v>
      </c>
      <c r="W31" s="141">
        <f t="shared" si="24"/>
        <v>102.75411697898922</v>
      </c>
      <c r="X31" s="144">
        <f t="shared" si="24"/>
        <v>102.53664036076664</v>
      </c>
      <c r="Y31" s="143">
        <f t="shared" si="24"/>
        <v>102.53199777406789</v>
      </c>
      <c r="Z31" s="141">
        <f t="shared" si="24"/>
        <v>102.79082619508151</v>
      </c>
      <c r="AA31" s="144">
        <f t="shared" si="24"/>
        <v>102.41891148982958</v>
      </c>
      <c r="AB31" s="143">
        <f t="shared" si="24"/>
        <v>102.5237449118046</v>
      </c>
      <c r="AC31" s="141">
        <f t="shared" si="24"/>
        <v>102.63978494623656</v>
      </c>
      <c r="AD31" s="144">
        <f t="shared" si="24"/>
        <v>102.63016639828233</v>
      </c>
      <c r="AE31" s="143">
        <f t="shared" si="24"/>
        <v>102.7527792482795</v>
      </c>
      <c r="AF31" s="141">
        <f t="shared" si="24"/>
        <v>102.98046199780002</v>
      </c>
      <c r="AG31" s="144">
        <f t="shared" si="24"/>
        <v>102.43200836820083</v>
      </c>
      <c r="AH31" s="143">
        <f t="shared" si="24"/>
        <v>102.43688820195776</v>
      </c>
      <c r="AI31" s="141">
        <f t="shared" si="24"/>
        <v>102.79755849440488</v>
      </c>
      <c r="AJ31" s="144">
        <f t="shared" si="24"/>
        <v>102.32320653561399</v>
      </c>
      <c r="AK31" s="143">
        <f t="shared" si="24"/>
        <v>102.49962279334103</v>
      </c>
      <c r="AL31" s="141">
        <f t="shared" si="24"/>
        <v>102.77090549233053</v>
      </c>
      <c r="AM31" s="144">
        <f t="shared" si="24"/>
        <v>102.54491017964071</v>
      </c>
      <c r="AN31" s="143">
        <f t="shared" si="24"/>
        <v>102.64965652600588</v>
      </c>
      <c r="AO31" s="141">
        <f t="shared" si="24"/>
        <v>102.79248916706788</v>
      </c>
      <c r="AP31" s="62"/>
      <c r="AQ31" s="63"/>
      <c r="AR31" s="63"/>
    </row>
    <row r="32" spans="1:44" s="64" customFormat="1" ht="17.25" x14ac:dyDescent="0.25">
      <c r="A32" s="56" t="s">
        <v>34</v>
      </c>
      <c r="B32" s="57" t="s">
        <v>28</v>
      </c>
      <c r="C32" s="139">
        <v>109.47</v>
      </c>
      <c r="D32" s="132">
        <v>108.1</v>
      </c>
      <c r="E32" s="133">
        <v>104.5</v>
      </c>
      <c r="F32" s="73">
        <v>104.7</v>
      </c>
      <c r="G32" s="74">
        <v>104.6</v>
      </c>
      <c r="H32" s="75">
        <v>104.5</v>
      </c>
      <c r="I32" s="76">
        <v>104.4</v>
      </c>
      <c r="J32" s="74">
        <v>104.2</v>
      </c>
      <c r="K32" s="75">
        <v>104.1</v>
      </c>
      <c r="L32" s="76">
        <v>104.3</v>
      </c>
      <c r="M32" s="74">
        <v>104.1</v>
      </c>
      <c r="N32" s="75">
        <v>104</v>
      </c>
      <c r="O32" s="76">
        <v>104.4</v>
      </c>
      <c r="P32" s="74">
        <v>104.2</v>
      </c>
      <c r="Q32" s="75">
        <v>104.1</v>
      </c>
      <c r="R32" s="76">
        <v>104.3</v>
      </c>
      <c r="S32" s="74">
        <v>104.1</v>
      </c>
      <c r="T32" s="75">
        <v>104</v>
      </c>
      <c r="U32" s="76">
        <v>104.3</v>
      </c>
      <c r="V32" s="74">
        <v>104.1</v>
      </c>
      <c r="W32" s="75">
        <v>104</v>
      </c>
      <c r="X32" s="76">
        <v>104.4</v>
      </c>
      <c r="Y32" s="74">
        <v>104.2</v>
      </c>
      <c r="Z32" s="75">
        <v>104.1</v>
      </c>
      <c r="AA32" s="76">
        <v>104.4</v>
      </c>
      <c r="AB32" s="74">
        <v>104.2</v>
      </c>
      <c r="AC32" s="75">
        <v>104.1</v>
      </c>
      <c r="AD32" s="76">
        <v>104.4</v>
      </c>
      <c r="AE32" s="74">
        <v>104.2</v>
      </c>
      <c r="AF32" s="75">
        <v>104.1</v>
      </c>
      <c r="AG32" s="76">
        <v>104.3</v>
      </c>
      <c r="AH32" s="74">
        <v>104.1</v>
      </c>
      <c r="AI32" s="75">
        <v>104</v>
      </c>
      <c r="AJ32" s="76">
        <v>104.3</v>
      </c>
      <c r="AK32" s="74">
        <v>104.1</v>
      </c>
      <c r="AL32" s="75">
        <v>104</v>
      </c>
      <c r="AM32" s="76">
        <v>104.3</v>
      </c>
      <c r="AN32" s="74">
        <v>104.1</v>
      </c>
      <c r="AO32" s="75">
        <v>104</v>
      </c>
      <c r="AP32" s="68">
        <f t="shared" ref="AP32:AP33" si="25">$E32*F32*I32*L32*O32*R32*U32*X32*AA32*AD32*AG32*AJ32*AM32/1E+24</f>
        <v>174.69131580325705</v>
      </c>
      <c r="AQ32" s="68">
        <f t="shared" ref="AQ32:AQ33" si="26">$E32*G32*J32*M32*P32*S32*V32*Y32*AB32*AE32*AH32*AK32*AN32/1E+24</f>
        <v>170.87988648934657</v>
      </c>
      <c r="AR32" s="68">
        <f t="shared" ref="AR32:AR33" si="27">$E32*H32*K32*N32*Q32*T32*W32*Z32*AC32*AF32*AI32*AL32*AO32/1E+24</f>
        <v>168.92201925467845</v>
      </c>
    </row>
    <row r="33" spans="1:44" ht="33" x14ac:dyDescent="0.25">
      <c r="A33" s="56" t="s">
        <v>35</v>
      </c>
      <c r="B33" s="43" t="s">
        <v>36</v>
      </c>
      <c r="C33" s="149">
        <v>93.11</v>
      </c>
      <c r="D33" s="150">
        <f>IF(ISERROR(((D30/C30)/(D32/100))*100),0,(((D30/C30)/(D32/100))*100))</f>
        <v>97.801747379747766</v>
      </c>
      <c r="E33" s="151">
        <f>IF(ISERROR(((E30/D30)/(E32/100))*100),0,(((E30/D30)/(E32/100))*100))</f>
        <v>98.297075534104621</v>
      </c>
      <c r="F33" s="147">
        <f>IF(ISERROR(((F30/E30)/(F32/100))*100),0,(((F30/E30)/(F32/100))*100))</f>
        <v>97.971277237761186</v>
      </c>
      <c r="G33" s="148">
        <f>IF(ISERROR(((G30/E30)/(G32/100))*100),0,(((G30/E30)/(G32/100))*100))</f>
        <v>98.997092314694115</v>
      </c>
      <c r="H33" s="146">
        <f>IF(ISERROR(((H30/E30)/(H32/100))*100),0,(((H30/E30)/(H32/100))*100))</f>
        <v>99.495304990431563</v>
      </c>
      <c r="I33" s="145">
        <f>IF(ISERROR(((I30/F30)/(I32/100))*100),0,(((I30/F30)/(I32/100))*100))</f>
        <v>98.732211714737801</v>
      </c>
      <c r="J33" s="148">
        <f>IF(ISERROR(((J30/G30)/(J32/100))*100),0,(((J30/G30)/(J32/100))*100))</f>
        <v>98.94886823644859</v>
      </c>
      <c r="K33" s="146">
        <f>IF(ISERROR(((K30/H30)/(K32/100))*100),0,(((K30/H30)/(K32/100))*100))</f>
        <v>98.995304783681519</v>
      </c>
      <c r="L33" s="145">
        <f t="shared" ref="L33:AO33" si="28">IF(ISERROR(((L30/I30)/(L32/100))*100),0,(((L30/I30)/(L32/100))*100))</f>
        <v>98.057799618581825</v>
      </c>
      <c r="M33" s="148">
        <f t="shared" si="28"/>
        <v>98.734793377721033</v>
      </c>
      <c r="N33" s="146">
        <f t="shared" si="28"/>
        <v>98.897044912785191</v>
      </c>
      <c r="O33" s="145">
        <f t="shared" si="28"/>
        <v>98.201376546607491</v>
      </c>
      <c r="P33" s="148">
        <f t="shared" si="28"/>
        <v>98.302696946186558</v>
      </c>
      <c r="Q33" s="146">
        <f t="shared" si="28"/>
        <v>98.502065712299782</v>
      </c>
      <c r="R33" s="145">
        <f t="shared" si="28"/>
        <v>98.338590592631874</v>
      </c>
      <c r="S33" s="148">
        <f t="shared" si="28"/>
        <v>98.527481454031417</v>
      </c>
      <c r="T33" s="146">
        <f t="shared" si="28"/>
        <v>98.715631712775064</v>
      </c>
      <c r="U33" s="145">
        <f t="shared" si="28"/>
        <v>98.543620828144157</v>
      </c>
      <c r="V33" s="148">
        <f t="shared" si="28"/>
        <v>98.641416220666954</v>
      </c>
      <c r="W33" s="146">
        <f t="shared" si="28"/>
        <v>98.802035556720398</v>
      </c>
      <c r="X33" s="145">
        <f t="shared" si="28"/>
        <v>98.215172759355013</v>
      </c>
      <c r="Y33" s="148">
        <f t="shared" si="28"/>
        <v>98.399230109470153</v>
      </c>
      <c r="Z33" s="146">
        <f t="shared" si="28"/>
        <v>98.742388275774744</v>
      </c>
      <c r="AA33" s="145">
        <f t="shared" si="28"/>
        <v>98.102405641599205</v>
      </c>
      <c r="AB33" s="148">
        <f t="shared" si="28"/>
        <v>98.391309896165652</v>
      </c>
      <c r="AC33" s="146">
        <f t="shared" si="28"/>
        <v>98.597295817710446</v>
      </c>
      <c r="AD33" s="145">
        <f t="shared" si="28"/>
        <v>98.304757086477323</v>
      </c>
      <c r="AE33" s="148">
        <f t="shared" si="28"/>
        <v>98.611112522341173</v>
      </c>
      <c r="AF33" s="146">
        <f t="shared" si="28"/>
        <v>98.924555233237299</v>
      </c>
      <c r="AG33" s="145">
        <f t="shared" si="28"/>
        <v>98.209020487249134</v>
      </c>
      <c r="AH33" s="148">
        <f t="shared" si="28"/>
        <v>98.402390203609755</v>
      </c>
      <c r="AI33" s="146">
        <f t="shared" si="28"/>
        <v>98.843806244620083</v>
      </c>
      <c r="AJ33" s="145">
        <f t="shared" si="28"/>
        <v>98.104704252745933</v>
      </c>
      <c r="AK33" s="148">
        <f t="shared" si="28"/>
        <v>98.462653980154698</v>
      </c>
      <c r="AL33" s="146">
        <f t="shared" si="28"/>
        <v>98.818178358010115</v>
      </c>
      <c r="AM33" s="145">
        <f t="shared" si="28"/>
        <v>98.317267669837705</v>
      </c>
      <c r="AN33" s="148">
        <f t="shared" si="28"/>
        <v>98.606778603271749</v>
      </c>
      <c r="AO33" s="146">
        <f t="shared" si="28"/>
        <v>98.838931891411434</v>
      </c>
      <c r="AP33" s="68">
        <f t="shared" si="25"/>
        <v>79.607546074627777</v>
      </c>
      <c r="AQ33" s="68">
        <f t="shared" si="26"/>
        <v>82.848463799465421</v>
      </c>
      <c r="AR33" s="68">
        <f t="shared" si="27"/>
        <v>85.531352944010209</v>
      </c>
    </row>
    <row r="34" spans="1:44" x14ac:dyDescent="0.25">
      <c r="A34" s="18" t="s">
        <v>42</v>
      </c>
      <c r="B34" s="19"/>
      <c r="C34" s="51"/>
      <c r="D34" s="55"/>
      <c r="E34" s="53"/>
      <c r="F34" s="54"/>
      <c r="G34" s="55"/>
      <c r="H34" s="53"/>
      <c r="I34" s="51"/>
      <c r="J34" s="55"/>
      <c r="K34" s="53"/>
      <c r="L34" s="51"/>
      <c r="M34" s="55"/>
      <c r="N34" s="53"/>
      <c r="O34" s="51"/>
      <c r="P34" s="55"/>
      <c r="Q34" s="53"/>
      <c r="R34" s="51"/>
      <c r="S34" s="55"/>
      <c r="T34" s="53"/>
      <c r="U34" s="51"/>
      <c r="V34" s="55"/>
      <c r="W34" s="53"/>
      <c r="X34" s="51"/>
      <c r="Y34" s="55"/>
      <c r="Z34" s="53"/>
      <c r="AA34" s="51"/>
      <c r="AB34" s="55"/>
      <c r="AC34" s="53"/>
      <c r="AD34" s="51"/>
      <c r="AE34" s="55"/>
      <c r="AF34" s="53"/>
      <c r="AG34" s="51"/>
      <c r="AH34" s="55"/>
      <c r="AI34" s="53"/>
      <c r="AJ34" s="51"/>
      <c r="AK34" s="55"/>
      <c r="AL34" s="53"/>
      <c r="AM34" s="51"/>
      <c r="AN34" s="55"/>
      <c r="AO34" s="53"/>
      <c r="AP34" s="48"/>
      <c r="AQ34" s="49"/>
      <c r="AR34" s="49"/>
    </row>
    <row r="35" spans="1:44" ht="33" x14ac:dyDescent="0.25">
      <c r="A35" s="50" t="s">
        <v>43</v>
      </c>
      <c r="B35" s="43" t="s">
        <v>44</v>
      </c>
      <c r="C35" s="159">
        <v>919803</v>
      </c>
      <c r="D35" s="160">
        <v>1096829.79</v>
      </c>
      <c r="E35" s="161">
        <v>1098315.5</v>
      </c>
      <c r="F35" s="162">
        <v>1150808.8400000001</v>
      </c>
      <c r="G35" s="160">
        <v>1154142.68</v>
      </c>
      <c r="H35" s="161">
        <v>1157605.1299999999</v>
      </c>
      <c r="I35" s="159">
        <v>1201971.5900000001</v>
      </c>
      <c r="J35" s="160">
        <v>1218969.95</v>
      </c>
      <c r="K35" s="161">
        <v>1236035.58</v>
      </c>
      <c r="L35" s="159">
        <v>1259627.0900000001</v>
      </c>
      <c r="M35" s="160">
        <v>1295702.44</v>
      </c>
      <c r="N35" s="161">
        <v>1322189.5</v>
      </c>
      <c r="O35" s="159">
        <v>1328554.3</v>
      </c>
      <c r="P35" s="160">
        <v>1366868.5</v>
      </c>
      <c r="Q35" s="161">
        <v>1393569.7</v>
      </c>
      <c r="R35" s="159">
        <v>1385682.1</v>
      </c>
      <c r="S35" s="160">
        <v>1432610.5</v>
      </c>
      <c r="T35" s="161">
        <v>1462845.7</v>
      </c>
      <c r="U35" s="159">
        <v>1465980.07</v>
      </c>
      <c r="V35" s="160">
        <v>1516833.7</v>
      </c>
      <c r="W35" s="161">
        <v>1547369.8</v>
      </c>
      <c r="X35" s="159">
        <v>1529378.4</v>
      </c>
      <c r="Y35" s="160">
        <v>1582378.6</v>
      </c>
      <c r="Z35" s="161">
        <v>1612378.6</v>
      </c>
      <c r="AA35" s="159">
        <v>1614905.5</v>
      </c>
      <c r="AB35" s="160">
        <v>1675269.9</v>
      </c>
      <c r="AC35" s="161">
        <v>1705959.8</v>
      </c>
      <c r="AD35" s="159">
        <v>1685246.9</v>
      </c>
      <c r="AE35" s="160">
        <v>1748246.9</v>
      </c>
      <c r="AF35" s="161">
        <v>1779564.9</v>
      </c>
      <c r="AG35" s="159">
        <v>1779785.1</v>
      </c>
      <c r="AH35" s="160">
        <v>1847753.6</v>
      </c>
      <c r="AI35" s="161">
        <v>1877951.1</v>
      </c>
      <c r="AJ35" s="159">
        <v>1854370.1</v>
      </c>
      <c r="AK35" s="160">
        <v>1929523.5</v>
      </c>
      <c r="AL35" s="161">
        <v>1959159.3</v>
      </c>
      <c r="AM35" s="159">
        <v>1955258.6</v>
      </c>
      <c r="AN35" s="160">
        <v>2043563.1</v>
      </c>
      <c r="AO35" s="161">
        <v>2079324.6</v>
      </c>
      <c r="AP35" s="32">
        <f>IF((ISERROR(AM35/$D35)),0,(AM35/$D35)*100)</f>
        <v>178.26454184837559</v>
      </c>
      <c r="AQ35" s="32">
        <f>IF((ISERROR(AN35/$D35)),0,(AN35/$D35)*100)</f>
        <v>186.31542638899333</v>
      </c>
      <c r="AR35" s="32">
        <f>IF((ISERROR(AO35/$D35)),0,(AO35/$D35)*100)</f>
        <v>189.57586846724871</v>
      </c>
    </row>
    <row r="36" spans="1:44" ht="33" x14ac:dyDescent="0.25">
      <c r="A36" s="56" t="s">
        <v>45</v>
      </c>
      <c r="B36" s="43" t="s">
        <v>46</v>
      </c>
      <c r="C36" s="149">
        <v>97.8</v>
      </c>
      <c r="D36" s="150">
        <f>IF(ISERROR(((D35/C35)/(D37/100))*100),0,(((D35/C35)/(D37/100))*100))</f>
        <v>106.18536382963472</v>
      </c>
      <c r="E36" s="151">
        <f>IF(ISERROR(((E35/D35)/(E37/100))*100),0,(((E35/D35)/(E37/100))*100))</f>
        <v>98.461607598611437</v>
      </c>
      <c r="F36" s="147">
        <f>IF(ISERROR(((F35/E35)/(F37/100))*100),0,(((F35/E35)/(F37/100))*100))</f>
        <v>99.980382519225032</v>
      </c>
      <c r="G36" s="148">
        <f>IF(ISERROR(((G35/E35)/(G37/100))*100),0,(((G35/E35)/(G37/100))*100))</f>
        <v>100.46174194620767</v>
      </c>
      <c r="H36" s="146">
        <f>IF(ISERROR(((H35/E35)/(H37/100))*100),0,(((H35/E35)/(H37/100))*100))</f>
        <v>100.57083303567357</v>
      </c>
      <c r="I36" s="145">
        <f>IF(ISERROR(((I35/F35)/(I37/100))*100),0,(((I35/F35)/(I37/100))*100))</f>
        <v>100.23590006906522</v>
      </c>
      <c r="J36" s="148">
        <f>IF(ISERROR(((J35/G35)/(J37/100))*100),0,(((J35/G35)/(J37/100))*100))</f>
        <v>101.35980797648421</v>
      </c>
      <c r="K36" s="146">
        <f>IF(ISERROR(((K35/H35)/(K37/100))*100),0,(((K35/H35)/(K37/100))*100))</f>
        <v>102.17725689105362</v>
      </c>
      <c r="L36" s="145">
        <f t="shared" ref="L36:AO36" si="29">IF(ISERROR(((L35/I35)/(L37/100))*100),0,(((L35/I35)/(L37/100))*100))</f>
        <v>100.57269096890397</v>
      </c>
      <c r="M36" s="148">
        <f t="shared" si="29"/>
        <v>102.10841799638702</v>
      </c>
      <c r="N36" s="146">
        <f t="shared" si="29"/>
        <v>102.46185941622943</v>
      </c>
      <c r="O36" s="145">
        <f>IF(ISERROR(((O35/L35)/(O37/100))*100),0,(((O35/L35)/(O37/100))*100))</f>
        <v>101.22076103328823</v>
      </c>
      <c r="P36" s="148">
        <f t="shared" si="29"/>
        <v>101.43506672839055</v>
      </c>
      <c r="Q36" s="146">
        <f t="shared" si="29"/>
        <v>101.63802905102301</v>
      </c>
      <c r="R36" s="145">
        <f t="shared" si="29"/>
        <v>100.09596676879502</v>
      </c>
      <c r="S36" s="148">
        <f t="shared" si="29"/>
        <v>100.77853840028108</v>
      </c>
      <c r="T36" s="146">
        <f t="shared" si="29"/>
        <v>101.225765107282</v>
      </c>
      <c r="U36" s="145">
        <f t="shared" si="29"/>
        <v>101.53055034687246</v>
      </c>
      <c r="V36" s="148">
        <f t="shared" si="29"/>
        <v>101.80673269585083</v>
      </c>
      <c r="W36" s="146">
        <f t="shared" si="29"/>
        <v>102.00391499127912</v>
      </c>
      <c r="X36" s="145">
        <f t="shared" si="29"/>
        <v>100.11961412623019</v>
      </c>
      <c r="Y36" s="148">
        <f t="shared" si="29"/>
        <v>100.3088133270895</v>
      </c>
      <c r="Z36" s="146">
        <f t="shared" si="29"/>
        <v>100.48336088295564</v>
      </c>
      <c r="AA36" s="145">
        <f t="shared" si="29"/>
        <v>101.33615982357837</v>
      </c>
      <c r="AB36" s="148">
        <f t="shared" si="29"/>
        <v>101.79842183834462</v>
      </c>
      <c r="AC36" s="146">
        <f t="shared" si="29"/>
        <v>102.02885460962004</v>
      </c>
      <c r="AD36" s="145">
        <f t="shared" si="29"/>
        <v>100.14948130189876</v>
      </c>
      <c r="AE36" s="148">
        <f t="shared" si="29"/>
        <v>100.34243644056309</v>
      </c>
      <c r="AF36" s="146">
        <f t="shared" si="29"/>
        <v>100.59265751392546</v>
      </c>
      <c r="AG36" s="145">
        <f t="shared" si="29"/>
        <v>101.3529305955884</v>
      </c>
      <c r="AH36" s="148">
        <f t="shared" si="29"/>
        <v>101.62672983124716</v>
      </c>
      <c r="AI36" s="146">
        <f t="shared" si="29"/>
        <v>101.76341950233878</v>
      </c>
      <c r="AJ36" s="145">
        <f t="shared" si="29"/>
        <v>99.991050365516784</v>
      </c>
      <c r="AK36" s="148">
        <f t="shared" si="29"/>
        <v>100.40900787271137</v>
      </c>
      <c r="AL36" s="146">
        <f t="shared" si="29"/>
        <v>100.60202304826188</v>
      </c>
      <c r="AM36" s="145">
        <f t="shared" si="29"/>
        <v>101.19057639606754</v>
      </c>
      <c r="AN36" s="148">
        <f t="shared" si="29"/>
        <v>101.83677572368354</v>
      </c>
      <c r="AO36" s="146">
        <f t="shared" si="29"/>
        <v>102.3466861063079</v>
      </c>
      <c r="AP36" s="68">
        <f t="shared" ref="AP36:AP37" si="30">$E36*F36*I36*L36*O36*R36*U36*X36*AA36*AD36*AG36*AJ36*AM36/1E+24</f>
        <v>106.37457138005068</v>
      </c>
      <c r="AQ36" s="68">
        <f t="shared" ref="AQ36:AQ37" si="31">$E36*G36*J36*M36*P36*S36*V36*Y36*AB36*AE36*AH36*AK36*AN36/1E+24</f>
        <v>113.44299274133222</v>
      </c>
      <c r="AR36" s="68">
        <f t="shared" ref="AR36:AR37" si="32">$E36*H36*K36*N36*Q36*T36*W36*Z36*AC36*AF36*AI36*AL36*AO36/1E+24</f>
        <v>117.56423495006757</v>
      </c>
    </row>
    <row r="37" spans="1:44" ht="17.25" x14ac:dyDescent="0.25">
      <c r="A37" s="56" t="s">
        <v>47</v>
      </c>
      <c r="B37" s="43" t="s">
        <v>48</v>
      </c>
      <c r="C37" s="135">
        <v>111.6</v>
      </c>
      <c r="D37" s="136">
        <v>112.3</v>
      </c>
      <c r="E37" s="137">
        <v>101.7</v>
      </c>
      <c r="F37" s="138">
        <v>104.8</v>
      </c>
      <c r="G37" s="136">
        <v>104.6</v>
      </c>
      <c r="H37" s="137">
        <v>104.8</v>
      </c>
      <c r="I37" s="138">
        <v>104.2</v>
      </c>
      <c r="J37" s="136">
        <v>104.2</v>
      </c>
      <c r="K37" s="137">
        <v>104.5</v>
      </c>
      <c r="L37" s="138">
        <v>104.2</v>
      </c>
      <c r="M37" s="136">
        <v>104.1</v>
      </c>
      <c r="N37" s="137">
        <v>104.4</v>
      </c>
      <c r="O37" s="138">
        <v>104.2</v>
      </c>
      <c r="P37" s="136">
        <v>104</v>
      </c>
      <c r="Q37" s="137">
        <v>103.7</v>
      </c>
      <c r="R37" s="138">
        <v>104.2</v>
      </c>
      <c r="S37" s="136">
        <v>104</v>
      </c>
      <c r="T37" s="137">
        <v>103.7</v>
      </c>
      <c r="U37" s="138">
        <v>104.2</v>
      </c>
      <c r="V37" s="136">
        <v>104</v>
      </c>
      <c r="W37" s="137">
        <v>103.7</v>
      </c>
      <c r="X37" s="138">
        <v>104.2</v>
      </c>
      <c r="Y37" s="136">
        <v>104</v>
      </c>
      <c r="Z37" s="137">
        <v>103.7</v>
      </c>
      <c r="AA37" s="138">
        <v>104.2</v>
      </c>
      <c r="AB37" s="136">
        <v>104</v>
      </c>
      <c r="AC37" s="137">
        <v>103.7</v>
      </c>
      <c r="AD37" s="138">
        <v>104.2</v>
      </c>
      <c r="AE37" s="136">
        <v>104</v>
      </c>
      <c r="AF37" s="137">
        <v>103.7</v>
      </c>
      <c r="AG37" s="138">
        <v>104.2</v>
      </c>
      <c r="AH37" s="136">
        <v>104</v>
      </c>
      <c r="AI37" s="137">
        <v>103.7</v>
      </c>
      <c r="AJ37" s="138">
        <v>104.2</v>
      </c>
      <c r="AK37" s="136">
        <v>104</v>
      </c>
      <c r="AL37" s="137">
        <v>103.7</v>
      </c>
      <c r="AM37" s="138">
        <v>104.2</v>
      </c>
      <c r="AN37" s="136">
        <v>104</v>
      </c>
      <c r="AO37" s="137">
        <v>103.7</v>
      </c>
      <c r="AP37" s="68">
        <f t="shared" si="30"/>
        <v>167.58191317310155</v>
      </c>
      <c r="AQ37" s="68">
        <f t="shared" si="31"/>
        <v>164.23705147996358</v>
      </c>
      <c r="AR37" s="68">
        <f t="shared" si="32"/>
        <v>161.25301078832894</v>
      </c>
    </row>
    <row r="38" spans="1:44" x14ac:dyDescent="0.25">
      <c r="A38" s="77" t="s">
        <v>49</v>
      </c>
      <c r="B38" s="78"/>
      <c r="C38" s="51"/>
      <c r="D38" s="52"/>
      <c r="E38" s="53"/>
      <c r="F38" s="54"/>
      <c r="G38" s="55"/>
      <c r="H38" s="53"/>
      <c r="I38" s="51"/>
      <c r="J38" s="55"/>
      <c r="K38" s="53"/>
      <c r="L38" s="51"/>
      <c r="M38" s="55"/>
      <c r="N38" s="53"/>
      <c r="O38" s="51"/>
      <c r="P38" s="55"/>
      <c r="Q38" s="79"/>
      <c r="R38" s="80"/>
      <c r="S38" s="81"/>
      <c r="T38" s="53"/>
      <c r="U38" s="80"/>
      <c r="V38" s="81"/>
      <c r="W38" s="79"/>
      <c r="X38" s="80"/>
      <c r="Y38" s="81"/>
      <c r="Z38" s="53"/>
      <c r="AA38" s="51"/>
      <c r="AB38" s="55"/>
      <c r="AC38" s="53"/>
      <c r="AD38" s="51"/>
      <c r="AE38" s="55"/>
      <c r="AF38" s="53"/>
      <c r="AG38" s="51"/>
      <c r="AH38" s="55"/>
      <c r="AI38" s="53"/>
      <c r="AJ38" s="51"/>
      <c r="AK38" s="55"/>
      <c r="AL38" s="53"/>
      <c r="AM38" s="51"/>
      <c r="AN38" s="55"/>
      <c r="AO38" s="53"/>
      <c r="AP38" s="48"/>
      <c r="AQ38" s="49"/>
      <c r="AR38" s="49"/>
    </row>
    <row r="39" spans="1:44" s="1" customFormat="1" ht="33" x14ac:dyDescent="0.25">
      <c r="A39" s="184" t="s">
        <v>50</v>
      </c>
      <c r="B39" s="82" t="s">
        <v>51</v>
      </c>
      <c r="C39" s="149">
        <v>2.9</v>
      </c>
      <c r="D39" s="152">
        <v>1.8</v>
      </c>
      <c r="E39" s="153">
        <v>1.9</v>
      </c>
      <c r="F39" s="154">
        <v>1.9</v>
      </c>
      <c r="G39" s="152">
        <v>1.9</v>
      </c>
      <c r="H39" s="153">
        <v>2</v>
      </c>
      <c r="I39" s="149">
        <v>1.9</v>
      </c>
      <c r="J39" s="152">
        <v>2</v>
      </c>
      <c r="K39" s="153">
        <v>2</v>
      </c>
      <c r="L39" s="149">
        <v>1.9</v>
      </c>
      <c r="M39" s="152">
        <v>2</v>
      </c>
      <c r="N39" s="153">
        <v>2</v>
      </c>
      <c r="O39" s="149">
        <v>1.9</v>
      </c>
      <c r="P39" s="152">
        <v>2</v>
      </c>
      <c r="Q39" s="153">
        <v>2</v>
      </c>
      <c r="R39" s="149">
        <v>2</v>
      </c>
      <c r="S39" s="152">
        <v>2</v>
      </c>
      <c r="T39" s="153">
        <v>2.1</v>
      </c>
      <c r="U39" s="149">
        <v>2</v>
      </c>
      <c r="V39" s="152">
        <v>2</v>
      </c>
      <c r="W39" s="153">
        <v>2.1</v>
      </c>
      <c r="X39" s="149">
        <v>2</v>
      </c>
      <c r="Y39" s="152">
        <v>2</v>
      </c>
      <c r="Z39" s="153">
        <v>2.1</v>
      </c>
      <c r="AA39" s="149">
        <v>2.1</v>
      </c>
      <c r="AB39" s="152">
        <v>2.1</v>
      </c>
      <c r="AC39" s="153">
        <v>2.2000000000000002</v>
      </c>
      <c r="AD39" s="149">
        <v>2.1</v>
      </c>
      <c r="AE39" s="152">
        <v>2.1</v>
      </c>
      <c r="AF39" s="153">
        <v>2.2000000000000002</v>
      </c>
      <c r="AG39" s="149">
        <v>2.2000000000000002</v>
      </c>
      <c r="AH39" s="152">
        <v>2.2000000000000002</v>
      </c>
      <c r="AI39" s="153">
        <v>2.2999999999999998</v>
      </c>
      <c r="AJ39" s="149">
        <v>2.2000000000000002</v>
      </c>
      <c r="AK39" s="152">
        <v>2.2000000000000002</v>
      </c>
      <c r="AL39" s="153">
        <v>2.2999999999999998</v>
      </c>
      <c r="AM39" s="149">
        <v>2.2999999999999998</v>
      </c>
      <c r="AN39" s="152">
        <v>2.2999999999999998</v>
      </c>
      <c r="AO39" s="153">
        <v>2.4</v>
      </c>
      <c r="AP39" s="32">
        <f>IF((ISERROR(AM39/$D39)),0,(AM39/$D39)*100)</f>
        <v>127.77777777777777</v>
      </c>
      <c r="AQ39" s="32">
        <f>IF((ISERROR(AN39/$D39)),0,(AN39/$D39)*100)</f>
        <v>127.77777777777777</v>
      </c>
      <c r="AR39" s="32">
        <f>IF((ISERROR(AO39/$D39)),0,(AO39/$D39)*100)</f>
        <v>133.33333333333331</v>
      </c>
    </row>
    <row r="40" spans="1:44" s="85" customFormat="1" ht="17.25" x14ac:dyDescent="0.3">
      <c r="A40" s="184"/>
      <c r="B40" s="33" t="s">
        <v>48</v>
      </c>
      <c r="C40" s="34">
        <v>120.8</v>
      </c>
      <c r="D40" s="35">
        <f>IF((ISERROR(D39/C39)),0,(D39/C39)*100)</f>
        <v>62.068965517241381</v>
      </c>
      <c r="E40" s="36">
        <f>IF((ISERROR(E39/D39)),0,(E39/D39)*100)</f>
        <v>105.55555555555556</v>
      </c>
      <c r="F40" s="37">
        <f>IF((ISERROR(F39/E39)),0,(F39/E39)*100)</f>
        <v>100</v>
      </c>
      <c r="G40" s="38">
        <f>IF((ISERROR(G39/E39)),0,(G39/E39)*100)</f>
        <v>100</v>
      </c>
      <c r="H40" s="36">
        <f t="shared" ref="H40:AO40" si="33">IF((ISERROR(H39/E39)),0,(H39/E39)*100)</f>
        <v>105.26315789473684</v>
      </c>
      <c r="I40" s="39">
        <f t="shared" si="33"/>
        <v>100</v>
      </c>
      <c r="J40" s="38">
        <f t="shared" si="33"/>
        <v>105.26315789473684</v>
      </c>
      <c r="K40" s="36">
        <f t="shared" si="33"/>
        <v>100</v>
      </c>
      <c r="L40" s="39">
        <f t="shared" si="33"/>
        <v>100</v>
      </c>
      <c r="M40" s="38">
        <f t="shared" si="33"/>
        <v>100</v>
      </c>
      <c r="N40" s="36">
        <f t="shared" si="33"/>
        <v>100</v>
      </c>
      <c r="O40" s="39">
        <f t="shared" si="33"/>
        <v>100</v>
      </c>
      <c r="P40" s="38">
        <f t="shared" si="33"/>
        <v>100</v>
      </c>
      <c r="Q40" s="36">
        <f t="shared" si="33"/>
        <v>100</v>
      </c>
      <c r="R40" s="39">
        <f t="shared" si="33"/>
        <v>105.26315789473684</v>
      </c>
      <c r="S40" s="38">
        <f t="shared" si="33"/>
        <v>100</v>
      </c>
      <c r="T40" s="36">
        <f t="shared" si="33"/>
        <v>105</v>
      </c>
      <c r="U40" s="39">
        <f t="shared" si="33"/>
        <v>100</v>
      </c>
      <c r="V40" s="38">
        <f t="shared" si="33"/>
        <v>100</v>
      </c>
      <c r="W40" s="36">
        <f t="shared" si="33"/>
        <v>100</v>
      </c>
      <c r="X40" s="39">
        <f t="shared" si="33"/>
        <v>100</v>
      </c>
      <c r="Y40" s="38">
        <f t="shared" si="33"/>
        <v>100</v>
      </c>
      <c r="Z40" s="36">
        <f t="shared" si="33"/>
        <v>100</v>
      </c>
      <c r="AA40" s="39">
        <f t="shared" si="33"/>
        <v>105</v>
      </c>
      <c r="AB40" s="38">
        <f t="shared" si="33"/>
        <v>105</v>
      </c>
      <c r="AC40" s="36">
        <f t="shared" si="33"/>
        <v>104.76190476190477</v>
      </c>
      <c r="AD40" s="39">
        <f t="shared" si="33"/>
        <v>100</v>
      </c>
      <c r="AE40" s="38">
        <f t="shared" si="33"/>
        <v>100</v>
      </c>
      <c r="AF40" s="36">
        <f t="shared" si="33"/>
        <v>100</v>
      </c>
      <c r="AG40" s="39">
        <f t="shared" si="33"/>
        <v>104.76190476190477</v>
      </c>
      <c r="AH40" s="38">
        <f t="shared" si="33"/>
        <v>104.76190476190477</v>
      </c>
      <c r="AI40" s="36">
        <f t="shared" si="33"/>
        <v>104.54545454545452</v>
      </c>
      <c r="AJ40" s="39">
        <f t="shared" si="33"/>
        <v>100</v>
      </c>
      <c r="AK40" s="38">
        <f t="shared" si="33"/>
        <v>100</v>
      </c>
      <c r="AL40" s="36">
        <f t="shared" si="33"/>
        <v>100</v>
      </c>
      <c r="AM40" s="39">
        <f t="shared" si="33"/>
        <v>104.54545454545452</v>
      </c>
      <c r="AN40" s="38">
        <f t="shared" si="33"/>
        <v>104.54545454545452</v>
      </c>
      <c r="AO40" s="36">
        <f t="shared" si="33"/>
        <v>104.34782608695652</v>
      </c>
      <c r="AP40" s="83"/>
      <c r="AQ40" s="84"/>
      <c r="AR40" s="84"/>
    </row>
    <row r="41" spans="1:44" x14ac:dyDescent="0.25">
      <c r="A41" s="18" t="s">
        <v>52</v>
      </c>
      <c r="B41" s="86"/>
      <c r="C41" s="51"/>
      <c r="D41" s="52"/>
      <c r="E41" s="53"/>
      <c r="F41" s="54"/>
      <c r="G41" s="55"/>
      <c r="H41" s="53"/>
      <c r="I41" s="51"/>
      <c r="J41" s="55"/>
      <c r="K41" s="53"/>
      <c r="L41" s="51"/>
      <c r="M41" s="55"/>
      <c r="N41" s="53"/>
      <c r="O41" s="51"/>
      <c r="P41" s="55"/>
      <c r="Q41" s="53"/>
      <c r="R41" s="51"/>
      <c r="S41" s="55"/>
      <c r="T41" s="53"/>
      <c r="U41" s="51"/>
      <c r="V41" s="55"/>
      <c r="W41" s="53"/>
      <c r="X41" s="51"/>
      <c r="Y41" s="55"/>
      <c r="Z41" s="53"/>
      <c r="AA41" s="51"/>
      <c r="AB41" s="55"/>
      <c r="AC41" s="53"/>
      <c r="AD41" s="51"/>
      <c r="AE41" s="55"/>
      <c r="AF41" s="53"/>
      <c r="AG41" s="51"/>
      <c r="AH41" s="55"/>
      <c r="AI41" s="53"/>
      <c r="AJ41" s="51"/>
      <c r="AK41" s="55"/>
      <c r="AL41" s="53"/>
      <c r="AM41" s="51"/>
      <c r="AN41" s="55"/>
      <c r="AO41" s="53"/>
      <c r="AP41" s="48"/>
      <c r="AQ41" s="49"/>
      <c r="AR41" s="49"/>
    </row>
    <row r="42" spans="1:44" s="1" customFormat="1" ht="49.5" x14ac:dyDescent="0.25">
      <c r="A42" s="109" t="s">
        <v>74</v>
      </c>
      <c r="B42" s="110" t="s">
        <v>53</v>
      </c>
      <c r="C42" s="111">
        <v>107.03</v>
      </c>
      <c r="D42" s="112">
        <v>114.65</v>
      </c>
      <c r="E42" s="113">
        <v>107.50976563668411</v>
      </c>
      <c r="F42" s="114">
        <v>105.95196435325934</v>
      </c>
      <c r="G42" s="115">
        <v>105.67764234608755</v>
      </c>
      <c r="H42" s="116">
        <v>105.4227167782792</v>
      </c>
      <c r="I42" s="117">
        <v>105.1145874113502</v>
      </c>
      <c r="J42" s="115">
        <v>104.74025239362362</v>
      </c>
      <c r="K42" s="116">
        <v>104.53059373310198</v>
      </c>
      <c r="L42" s="117">
        <v>105.2</v>
      </c>
      <c r="M42" s="115">
        <v>104.6</v>
      </c>
      <c r="N42" s="116">
        <v>104.19878251207147</v>
      </c>
      <c r="O42" s="117">
        <v>104.2</v>
      </c>
      <c r="P42" s="115">
        <v>104</v>
      </c>
      <c r="Q42" s="116">
        <v>103.7</v>
      </c>
      <c r="R42" s="117">
        <v>104.2</v>
      </c>
      <c r="S42" s="115">
        <v>104</v>
      </c>
      <c r="T42" s="116">
        <v>103.7</v>
      </c>
      <c r="U42" s="117">
        <v>104.2</v>
      </c>
      <c r="V42" s="115">
        <v>104</v>
      </c>
      <c r="W42" s="116">
        <v>103.7</v>
      </c>
      <c r="X42" s="117">
        <v>104.2</v>
      </c>
      <c r="Y42" s="115">
        <v>104</v>
      </c>
      <c r="Z42" s="116">
        <v>103.7</v>
      </c>
      <c r="AA42" s="117">
        <v>104.2</v>
      </c>
      <c r="AB42" s="115">
        <v>104</v>
      </c>
      <c r="AC42" s="116">
        <v>103.7</v>
      </c>
      <c r="AD42" s="117">
        <v>104.2</v>
      </c>
      <c r="AE42" s="115">
        <v>104</v>
      </c>
      <c r="AF42" s="116">
        <v>103.7</v>
      </c>
      <c r="AG42" s="117">
        <v>104.2</v>
      </c>
      <c r="AH42" s="115">
        <v>104</v>
      </c>
      <c r="AI42" s="116">
        <v>103.7</v>
      </c>
      <c r="AJ42" s="117">
        <v>104.2</v>
      </c>
      <c r="AK42" s="115">
        <v>104</v>
      </c>
      <c r="AL42" s="116">
        <v>103.7</v>
      </c>
      <c r="AM42" s="117">
        <v>104.2</v>
      </c>
      <c r="AN42" s="115">
        <v>104</v>
      </c>
      <c r="AO42" s="116">
        <v>103.7</v>
      </c>
      <c r="AP42" s="118">
        <f>$E42*F42*I42*L42*O42*R42*U42*X42*AA42*AD42*AG42*AJ42*AM42/1E+24</f>
        <v>182.40852374538974</v>
      </c>
      <c r="AQ42" s="118">
        <f t="shared" ref="AQ42" si="34">$E42*G42*J42*M42*P42*S42*V42*Y42*AB42*AE42*AH42*AK42*AN42/1E+24</f>
        <v>177.16437036558875</v>
      </c>
      <c r="AR42" s="118">
        <f t="shared" ref="AR42" si="35">$E42*H42*K42*N42*Q42*T42*W42*Z42*AC42*AF42*AI42*AL42*AO42/1E+24</f>
        <v>171.19733047837616</v>
      </c>
    </row>
    <row r="43" spans="1:44" s="1" customFormat="1" ht="33" x14ac:dyDescent="0.25">
      <c r="A43" s="183" t="s">
        <v>54</v>
      </c>
      <c r="B43" s="90" t="s">
        <v>44</v>
      </c>
      <c r="C43" s="159">
        <v>2591140.66</v>
      </c>
      <c r="D43" s="160">
        <v>2866786.41</v>
      </c>
      <c r="E43" s="163">
        <f>D43*E44/100*E45/100</f>
        <v>3130982.278579575</v>
      </c>
      <c r="F43" s="164">
        <f>E43*F44/100*F45/100</f>
        <v>3383428.683228028</v>
      </c>
      <c r="G43" s="165">
        <f>E43*G44/100*G45/100</f>
        <v>3387112.2838787772</v>
      </c>
      <c r="H43" s="163">
        <f>E43*H44/100*H45/100</f>
        <v>3389156.8153066896</v>
      </c>
      <c r="I43" s="166">
        <f>F43*I44/100*I45/100</f>
        <v>3632437.1923132194</v>
      </c>
      <c r="J43" s="165">
        <f>G43*J44/100*J45/100</f>
        <v>3640283.6850934392</v>
      </c>
      <c r="K43" s="163">
        <f>H43*K44/100*K45/100</f>
        <v>3647966.38635077</v>
      </c>
      <c r="L43" s="166">
        <f t="shared" ref="L43:AO43" si="36">I43*L44/100*L45/100</f>
        <v>3911224.9306046627</v>
      </c>
      <c r="M43" s="165">
        <f>J43*M44/100*M45/100</f>
        <v>3920121.3926757849</v>
      </c>
      <c r="N43" s="163">
        <f t="shared" si="36"/>
        <v>3930446.6634778418</v>
      </c>
      <c r="O43" s="166">
        <f t="shared" si="36"/>
        <v>4177383.7871323102</v>
      </c>
      <c r="P43" s="165">
        <f t="shared" si="36"/>
        <v>4211464.8145794487</v>
      </c>
      <c r="Q43" s="163">
        <f>N43*Q44/100*Q45/100</f>
        <v>4222604.6248674765</v>
      </c>
      <c r="R43" s="166">
        <f t="shared" si="36"/>
        <v>4457372.9354648525</v>
      </c>
      <c r="S43" s="165">
        <f t="shared" si="36"/>
        <v>4528840.8030061554</v>
      </c>
      <c r="T43" s="163">
        <f t="shared" si="36"/>
        <v>4540858.1128391139</v>
      </c>
      <c r="U43" s="166">
        <f t="shared" si="36"/>
        <v>4765341.7463219902</v>
      </c>
      <c r="V43" s="165">
        <f t="shared" si="36"/>
        <v>4874844.240355826</v>
      </c>
      <c r="W43" s="163">
        <f t="shared" si="36"/>
        <v>4887806.9178086994</v>
      </c>
      <c r="X43" s="166">
        <f t="shared" si="36"/>
        <v>5094588.7382588694</v>
      </c>
      <c r="Y43" s="165">
        <f t="shared" si="36"/>
        <v>5252352.1783289807</v>
      </c>
      <c r="Z43" s="163">
        <f t="shared" si="36"/>
        <v>5271402.004718326</v>
      </c>
      <c r="AA43" s="166">
        <f t="shared" si="36"/>
        <v>5425349.8175015887</v>
      </c>
      <c r="AB43" s="165">
        <f t="shared" si="36"/>
        <v>5648169.4384878529</v>
      </c>
      <c r="AC43" s="163">
        <f t="shared" si="36"/>
        <v>5674168.7462908337</v>
      </c>
      <c r="AD43" s="166">
        <f t="shared" si="36"/>
        <v>5766278.8000333877</v>
      </c>
      <c r="AE43" s="165">
        <f t="shared" si="36"/>
        <v>6079655.6945716925</v>
      </c>
      <c r="AF43" s="163">
        <f t="shared" si="36"/>
        <v>6095941.0575401234</v>
      </c>
      <c r="AG43" s="166">
        <f t="shared" si="36"/>
        <v>6134640.2223371193</v>
      </c>
      <c r="AH43" s="165">
        <f t="shared" si="36"/>
        <v>6550433.8332808502</v>
      </c>
      <c r="AI43" s="163">
        <f t="shared" si="36"/>
        <v>6561707.5299825333</v>
      </c>
      <c r="AJ43" s="166">
        <f t="shared" si="36"/>
        <v>6532925.6041321345</v>
      </c>
      <c r="AK43" s="165">
        <f t="shared" si="36"/>
        <v>7064485.6787813976</v>
      </c>
      <c r="AL43" s="163">
        <f t="shared" si="36"/>
        <v>7069872.4079344999</v>
      </c>
      <c r="AM43" s="166">
        <f t="shared" si="36"/>
        <v>6943454.6490957988</v>
      </c>
      <c r="AN43" s="165">
        <f t="shared" si="36"/>
        <v>7604169.9977262234</v>
      </c>
      <c r="AO43" s="163">
        <f t="shared" si="36"/>
        <v>7610053.0791351441</v>
      </c>
      <c r="AP43" s="32">
        <f>IF((ISERROR(AM43/$D43)),0,(AM43/$D43)*100)</f>
        <v>242.20341720874137</v>
      </c>
      <c r="AQ43" s="32">
        <f>IF((ISERROR(AN43/$D43)),0,(AN43/$D43)*100)</f>
        <v>265.25066433973444</v>
      </c>
      <c r="AR43" s="32">
        <f>IF((ISERROR(AO43/$D43)),0,(AO43/$D43)*100)</f>
        <v>265.45587953778335</v>
      </c>
    </row>
    <row r="44" spans="1:44" s="1" customFormat="1" ht="33" x14ac:dyDescent="0.25">
      <c r="A44" s="183"/>
      <c r="B44" s="90" t="s">
        <v>46</v>
      </c>
      <c r="C44" s="135">
        <v>105.38</v>
      </c>
      <c r="D44" s="136">
        <v>95.05</v>
      </c>
      <c r="E44" s="137">
        <v>102.55</v>
      </c>
      <c r="F44" s="138">
        <v>101.85</v>
      </c>
      <c r="G44" s="136">
        <v>102.25</v>
      </c>
      <c r="H44" s="137">
        <v>102.7</v>
      </c>
      <c r="I44" s="135">
        <v>102.15</v>
      </c>
      <c r="J44" s="136">
        <v>102.65</v>
      </c>
      <c r="K44" s="137">
        <v>103.1</v>
      </c>
      <c r="L44" s="135">
        <v>102.45</v>
      </c>
      <c r="M44" s="136">
        <v>103.05</v>
      </c>
      <c r="N44" s="137">
        <v>103.5</v>
      </c>
      <c r="O44" s="135">
        <v>102.5</v>
      </c>
      <c r="P44" s="136">
        <v>103.3</v>
      </c>
      <c r="Q44" s="137">
        <v>103.6</v>
      </c>
      <c r="R44" s="135">
        <v>102.5</v>
      </c>
      <c r="S44" s="136">
        <v>103.4</v>
      </c>
      <c r="T44" s="137">
        <v>103.7</v>
      </c>
      <c r="U44" s="135">
        <v>102.6</v>
      </c>
      <c r="V44" s="136">
        <v>103.5</v>
      </c>
      <c r="W44" s="137">
        <v>103.8</v>
      </c>
      <c r="X44" s="135">
        <v>102.6</v>
      </c>
      <c r="Y44" s="136">
        <v>103.6</v>
      </c>
      <c r="Z44" s="137">
        <v>104</v>
      </c>
      <c r="AA44" s="135">
        <v>102.2</v>
      </c>
      <c r="AB44" s="136">
        <v>103.4</v>
      </c>
      <c r="AC44" s="137">
        <v>103.8</v>
      </c>
      <c r="AD44" s="135">
        <v>102</v>
      </c>
      <c r="AE44" s="136">
        <v>103.4</v>
      </c>
      <c r="AF44" s="137">
        <v>103.6</v>
      </c>
      <c r="AG44" s="135">
        <v>102.1</v>
      </c>
      <c r="AH44" s="136">
        <v>103.5</v>
      </c>
      <c r="AI44" s="137">
        <v>103.7</v>
      </c>
      <c r="AJ44" s="135">
        <v>102.2</v>
      </c>
      <c r="AK44" s="136">
        <v>103.6</v>
      </c>
      <c r="AL44" s="137">
        <v>103.8</v>
      </c>
      <c r="AM44" s="135">
        <v>102</v>
      </c>
      <c r="AN44" s="136">
        <v>103.4</v>
      </c>
      <c r="AO44" s="137">
        <v>103.7</v>
      </c>
      <c r="AP44" s="68">
        <f t="shared" ref="AP44:AP45" si="37">$E44*F44*I44*L44*O44*R44*U44*X44*AA44*AD44*AG44*AJ44*AM44/1E+24</f>
        <v>134.12735528792587</v>
      </c>
      <c r="AQ44" s="68">
        <f t="shared" ref="AQ44:AQ45" si="38">$E44*G44*J44*M44*P44*S44*V44*Y44*AB44*AE44*AH44*AK44*AN44/1E+24</f>
        <v>150.5873941787622</v>
      </c>
      <c r="AR44" s="68">
        <f t="shared" ref="AR44:AR45" si="39">$E44*H44*K44*N44*Q44*T44*W44*Z44*AC44*AF44*AI44*AL44*AO44/1E+24</f>
        <v>156.45386747665734</v>
      </c>
    </row>
    <row r="45" spans="1:44" s="64" customFormat="1" x14ac:dyDescent="0.25">
      <c r="A45" s="119" t="s">
        <v>34</v>
      </c>
      <c r="B45" s="120" t="s">
        <v>48</v>
      </c>
      <c r="C45" s="121">
        <v>108.16</v>
      </c>
      <c r="D45" s="122">
        <v>116.4</v>
      </c>
      <c r="E45" s="123">
        <v>106.5</v>
      </c>
      <c r="F45" s="124">
        <v>106.1</v>
      </c>
      <c r="G45" s="122">
        <v>105.8</v>
      </c>
      <c r="H45" s="123">
        <v>105.4</v>
      </c>
      <c r="I45" s="121">
        <v>105.1</v>
      </c>
      <c r="J45" s="122">
        <v>104.7</v>
      </c>
      <c r="K45" s="123">
        <v>104.4</v>
      </c>
      <c r="L45" s="121">
        <v>105.1</v>
      </c>
      <c r="M45" s="122">
        <v>104.5</v>
      </c>
      <c r="N45" s="123">
        <v>104.1</v>
      </c>
      <c r="O45" s="121">
        <v>104.2</v>
      </c>
      <c r="P45" s="122">
        <v>104</v>
      </c>
      <c r="Q45" s="123">
        <v>103.7</v>
      </c>
      <c r="R45" s="121">
        <v>104.1</v>
      </c>
      <c r="S45" s="122">
        <v>104</v>
      </c>
      <c r="T45" s="123">
        <v>103.7</v>
      </c>
      <c r="U45" s="121">
        <v>104.2</v>
      </c>
      <c r="V45" s="122">
        <v>104</v>
      </c>
      <c r="W45" s="123">
        <v>103.7</v>
      </c>
      <c r="X45" s="121">
        <v>104.2</v>
      </c>
      <c r="Y45" s="122">
        <v>104</v>
      </c>
      <c r="Z45" s="123">
        <v>103.7</v>
      </c>
      <c r="AA45" s="121">
        <v>104.2</v>
      </c>
      <c r="AB45" s="122">
        <v>104</v>
      </c>
      <c r="AC45" s="123">
        <v>103.7</v>
      </c>
      <c r="AD45" s="121">
        <v>104.2</v>
      </c>
      <c r="AE45" s="122">
        <v>104.1</v>
      </c>
      <c r="AF45" s="123">
        <v>103.7</v>
      </c>
      <c r="AG45" s="121">
        <v>104.2</v>
      </c>
      <c r="AH45" s="122">
        <v>104.1</v>
      </c>
      <c r="AI45" s="123">
        <v>103.8</v>
      </c>
      <c r="AJ45" s="121">
        <v>104.2</v>
      </c>
      <c r="AK45" s="122">
        <v>104.1</v>
      </c>
      <c r="AL45" s="123">
        <v>103.8</v>
      </c>
      <c r="AM45" s="121">
        <v>104.2</v>
      </c>
      <c r="AN45" s="122">
        <v>104.1</v>
      </c>
      <c r="AO45" s="123">
        <v>103.8</v>
      </c>
      <c r="AP45" s="125">
        <f t="shared" si="37"/>
        <v>180.57719597080916</v>
      </c>
      <c r="AQ45" s="125">
        <f t="shared" si="38"/>
        <v>176.14400314601073</v>
      </c>
      <c r="AR45" s="125">
        <f t="shared" si="39"/>
        <v>169.67038515515702</v>
      </c>
    </row>
    <row r="46" spans="1:44" s="1" customFormat="1" ht="33" x14ac:dyDescent="0.25">
      <c r="A46" s="183" t="s">
        <v>55</v>
      </c>
      <c r="B46" s="90" t="s">
        <v>44</v>
      </c>
      <c r="C46" s="159">
        <v>511188.9</v>
      </c>
      <c r="D46" s="167">
        <v>566190.09</v>
      </c>
      <c r="E46" s="163">
        <f>D46*E47/100*E48/100</f>
        <v>631303.98863432393</v>
      </c>
      <c r="F46" s="164">
        <f>E46*F47/100*F48/100</f>
        <v>665327.23327618686</v>
      </c>
      <c r="G46" s="165">
        <f>E46*G47/100*G48/100</f>
        <v>666050.96016875701</v>
      </c>
      <c r="H46" s="163">
        <f t="shared" ref="H46:AO46" si="40">E46*H47/100*H48/100</f>
        <v>667535.78715002502</v>
      </c>
      <c r="I46" s="166">
        <f t="shared" si="40"/>
        <v>702551.2274544161</v>
      </c>
      <c r="J46" s="165">
        <f>G46*J47/100*J48/100</f>
        <v>704109.11203279987</v>
      </c>
      <c r="K46" s="163">
        <f>H46*K47/100*K48/100</f>
        <v>707247.49112758006</v>
      </c>
      <c r="L46" s="166">
        <f>I46*L47/100*L48/100</f>
        <v>744713.29375739244</v>
      </c>
      <c r="M46" s="165">
        <f t="shared" si="40"/>
        <v>746530.84110184154</v>
      </c>
      <c r="N46" s="163">
        <f t="shared" si="40"/>
        <v>750089.71515012428</v>
      </c>
      <c r="O46" s="166">
        <f t="shared" si="40"/>
        <v>776735.96538896021</v>
      </c>
      <c r="P46" s="165">
        <f t="shared" si="40"/>
        <v>780996.67697383137</v>
      </c>
      <c r="Q46" s="163">
        <f t="shared" si="40"/>
        <v>784821.86932043568</v>
      </c>
      <c r="R46" s="166">
        <f t="shared" si="40"/>
        <v>812500.77291529486</v>
      </c>
      <c r="S46" s="165">
        <f t="shared" si="40"/>
        <v>817522.17336320819</v>
      </c>
      <c r="T46" s="163">
        <f t="shared" si="40"/>
        <v>821976.90625780378</v>
      </c>
      <c r="U46" s="166">
        <f t="shared" si="40"/>
        <v>850761.43431187619</v>
      </c>
      <c r="V46" s="165">
        <f t="shared" si="40"/>
        <v>856146.82596592617</v>
      </c>
      <c r="W46" s="163">
        <f t="shared" si="40"/>
        <v>860061.5622554468</v>
      </c>
      <c r="X46" s="166">
        <f t="shared" si="40"/>
        <v>891712.83595247834</v>
      </c>
      <c r="Y46" s="165">
        <f t="shared" si="40"/>
        <v>899211.86745883827</v>
      </c>
      <c r="Z46" s="163">
        <f t="shared" si="40"/>
        <v>899934.01628160942</v>
      </c>
      <c r="AA46" s="166">
        <f t="shared" si="40"/>
        <v>934671.99353732506</v>
      </c>
      <c r="AB46" s="165">
        <f t="shared" si="40"/>
        <v>944474.59601924627</v>
      </c>
      <c r="AC46" s="163">
        <f t="shared" si="40"/>
        <v>945384.28383989574</v>
      </c>
      <c r="AD46" s="166">
        <f t="shared" si="40"/>
        <v>978762.34081646788</v>
      </c>
      <c r="AE46" s="165">
        <f t="shared" si="40"/>
        <v>989159.5781061087</v>
      </c>
      <c r="AF46" s="163">
        <f t="shared" si="40"/>
        <v>994088.59137475956</v>
      </c>
      <c r="AG46" s="166">
        <f t="shared" si="40"/>
        <v>1024969.7109264134</v>
      </c>
      <c r="AH46" s="165">
        <f t="shared" si="40"/>
        <v>1034990.308838499</v>
      </c>
      <c r="AI46" s="163">
        <f t="shared" si="40"/>
        <v>1044314.9174539692</v>
      </c>
      <c r="AJ46" s="166">
        <f t="shared" si="40"/>
        <v>1073395.4298888426</v>
      </c>
      <c r="AK46" s="165">
        <f t="shared" si="40"/>
        <v>1082972.4595562518</v>
      </c>
      <c r="AL46" s="163">
        <f t="shared" si="40"/>
        <v>1097098.7706417625</v>
      </c>
      <c r="AM46" s="166">
        <f t="shared" si="40"/>
        <v>1124109.0703693707</v>
      </c>
      <c r="AN46" s="165">
        <f t="shared" si="40"/>
        <v>1132085.2605971277</v>
      </c>
      <c r="AO46" s="163">
        <f t="shared" si="40"/>
        <v>1150321.2262031354</v>
      </c>
      <c r="AP46" s="32">
        <f>IF((ISERROR(AM46/$D46)),0,(AM46/$D46)*100)</f>
        <v>198.53916382912507</v>
      </c>
      <c r="AQ46" s="32">
        <f>IF((ISERROR(AN46/$D46)),0,(AN46/$D46)*100)</f>
        <v>199.94791159222299</v>
      </c>
      <c r="AR46" s="32">
        <f>IF((ISERROR(AO46/$D46)),0,(AO46/$D46)*100)</f>
        <v>203.1687319365013</v>
      </c>
    </row>
    <row r="47" spans="1:44" s="1" customFormat="1" ht="33.75" customHeight="1" x14ac:dyDescent="0.25">
      <c r="A47" s="183"/>
      <c r="B47" s="90" t="s">
        <v>46</v>
      </c>
      <c r="C47" s="135">
        <v>104.16</v>
      </c>
      <c r="D47" s="136">
        <v>102.08</v>
      </c>
      <c r="E47" s="137">
        <v>101.18</v>
      </c>
      <c r="F47" s="138">
        <v>100.18</v>
      </c>
      <c r="G47" s="136">
        <v>100.48</v>
      </c>
      <c r="H47" s="137">
        <v>100.8</v>
      </c>
      <c r="I47" s="135">
        <v>100.28</v>
      </c>
      <c r="J47" s="136">
        <v>100.68</v>
      </c>
      <c r="K47" s="137">
        <v>101</v>
      </c>
      <c r="L47" s="135">
        <v>100.38</v>
      </c>
      <c r="M47" s="136">
        <v>100.88</v>
      </c>
      <c r="N47" s="137">
        <v>101.2</v>
      </c>
      <c r="O47" s="135">
        <v>100</v>
      </c>
      <c r="P47" s="136">
        <v>100.4</v>
      </c>
      <c r="Q47" s="137">
        <v>100.8</v>
      </c>
      <c r="R47" s="135">
        <v>100.1</v>
      </c>
      <c r="S47" s="136">
        <v>100.5</v>
      </c>
      <c r="T47" s="137">
        <v>100.9</v>
      </c>
      <c r="U47" s="149">
        <v>100.2</v>
      </c>
      <c r="V47" s="152">
        <v>100.6</v>
      </c>
      <c r="W47" s="153">
        <v>100.9</v>
      </c>
      <c r="X47" s="135">
        <v>100.3</v>
      </c>
      <c r="Y47" s="136">
        <v>100.7</v>
      </c>
      <c r="Z47" s="137">
        <v>101</v>
      </c>
      <c r="AA47" s="135">
        <v>100.4</v>
      </c>
      <c r="AB47" s="136">
        <v>100.8</v>
      </c>
      <c r="AC47" s="137">
        <v>101.4</v>
      </c>
      <c r="AD47" s="135">
        <v>100.4</v>
      </c>
      <c r="AE47" s="136">
        <v>100.8</v>
      </c>
      <c r="AF47" s="137">
        <v>101.4</v>
      </c>
      <c r="AG47" s="135">
        <v>100.5</v>
      </c>
      <c r="AH47" s="136">
        <v>100.9</v>
      </c>
      <c r="AI47" s="137">
        <v>101.5</v>
      </c>
      <c r="AJ47" s="135">
        <v>100.6</v>
      </c>
      <c r="AK47" s="136">
        <v>101</v>
      </c>
      <c r="AL47" s="137">
        <v>101.6</v>
      </c>
      <c r="AM47" s="135">
        <v>100.6</v>
      </c>
      <c r="AN47" s="136">
        <v>101</v>
      </c>
      <c r="AO47" s="137">
        <v>101.6</v>
      </c>
      <c r="AP47" s="68">
        <f t="shared" ref="AP47:AP48" si="41">$E47*F47*I47*L47*O47*R47*U47*X47*AA47*AD47*AG47*AJ47*AM47/1E+24</f>
        <v>105.23722796802811</v>
      </c>
      <c r="AQ47" s="68">
        <f t="shared" ref="AQ47:AQ48" si="42">$E47*G47*J47*M47*P47*S47*V47*Y47*AB47*AE47*AH47*AK47*AN47/1E+24</f>
        <v>110.38365894820161</v>
      </c>
      <c r="AR47" s="68">
        <f t="shared" ref="AR47:AR48" si="43">$E47*H47*K47*N47*Q47*T47*W47*Z47*AC47*AF47*AI47*AL47*AO47/1E+24</f>
        <v>116.39938882288021</v>
      </c>
    </row>
    <row r="48" spans="1:44" s="91" customFormat="1" x14ac:dyDescent="0.25">
      <c r="A48" s="119" t="s">
        <v>34</v>
      </c>
      <c r="B48" s="120" t="s">
        <v>48</v>
      </c>
      <c r="C48" s="121">
        <v>104.37</v>
      </c>
      <c r="D48" s="122">
        <v>108.5</v>
      </c>
      <c r="E48" s="123">
        <v>110.2</v>
      </c>
      <c r="F48" s="124">
        <v>105.2</v>
      </c>
      <c r="G48" s="122">
        <v>105</v>
      </c>
      <c r="H48" s="123">
        <v>104.9</v>
      </c>
      <c r="I48" s="121">
        <v>105.3</v>
      </c>
      <c r="J48" s="122">
        <v>105</v>
      </c>
      <c r="K48" s="123">
        <v>104.9</v>
      </c>
      <c r="L48" s="121">
        <v>105.6</v>
      </c>
      <c r="M48" s="122">
        <v>105.1</v>
      </c>
      <c r="N48" s="123">
        <v>104.8</v>
      </c>
      <c r="O48" s="121">
        <v>104.3</v>
      </c>
      <c r="P48" s="122">
        <v>104.2</v>
      </c>
      <c r="Q48" s="123">
        <v>103.8</v>
      </c>
      <c r="R48" s="121">
        <v>104.5</v>
      </c>
      <c r="S48" s="122">
        <v>104.15600000000001</v>
      </c>
      <c r="T48" s="123">
        <v>103.8</v>
      </c>
      <c r="U48" s="121">
        <v>104.5</v>
      </c>
      <c r="V48" s="122">
        <v>104.1</v>
      </c>
      <c r="W48" s="123">
        <v>103.7</v>
      </c>
      <c r="X48" s="121">
        <v>104.5</v>
      </c>
      <c r="Y48" s="122">
        <v>104.3</v>
      </c>
      <c r="Z48" s="123">
        <v>103.6</v>
      </c>
      <c r="AA48" s="121">
        <v>104.4</v>
      </c>
      <c r="AB48" s="122">
        <v>104.2</v>
      </c>
      <c r="AC48" s="123">
        <v>103.6</v>
      </c>
      <c r="AD48" s="121">
        <v>104.3</v>
      </c>
      <c r="AE48" s="122">
        <v>103.9</v>
      </c>
      <c r="AF48" s="123">
        <v>103.7</v>
      </c>
      <c r="AG48" s="121">
        <v>104.2</v>
      </c>
      <c r="AH48" s="122">
        <v>103.7</v>
      </c>
      <c r="AI48" s="123">
        <v>103.5</v>
      </c>
      <c r="AJ48" s="121">
        <v>104.1</v>
      </c>
      <c r="AK48" s="122">
        <v>103.6</v>
      </c>
      <c r="AL48" s="123">
        <v>103.4</v>
      </c>
      <c r="AM48" s="121">
        <v>104.1</v>
      </c>
      <c r="AN48" s="122">
        <v>103.5</v>
      </c>
      <c r="AO48" s="123">
        <v>103.2</v>
      </c>
      <c r="AP48" s="125">
        <f t="shared" si="41"/>
        <v>188.65867874193992</v>
      </c>
      <c r="AQ48" s="125">
        <f t="shared" si="42"/>
        <v>181.13905037887022</v>
      </c>
      <c r="AR48" s="125">
        <f t="shared" si="43"/>
        <v>174.54450061215894</v>
      </c>
    </row>
    <row r="49" spans="1:44" ht="33" x14ac:dyDescent="0.25">
      <c r="A49" s="18" t="s">
        <v>56</v>
      </c>
      <c r="B49" s="86"/>
      <c r="C49" s="51"/>
      <c r="D49" s="52"/>
      <c r="E49" s="53"/>
      <c r="F49" s="54"/>
      <c r="G49" s="55"/>
      <c r="H49" s="53"/>
      <c r="I49" s="51"/>
      <c r="J49" s="55"/>
      <c r="K49" s="53"/>
      <c r="L49" s="51"/>
      <c r="M49" s="55"/>
      <c r="N49" s="53"/>
      <c r="O49" s="51"/>
      <c r="P49" s="55"/>
      <c r="Q49" s="53"/>
      <c r="R49" s="51"/>
      <c r="S49" s="55"/>
      <c r="T49" s="53"/>
      <c r="U49" s="51"/>
      <c r="V49" s="55"/>
      <c r="W49" s="53"/>
      <c r="X49" s="51"/>
      <c r="Y49" s="55"/>
      <c r="Z49" s="53"/>
      <c r="AA49" s="51"/>
      <c r="AB49" s="55"/>
      <c r="AC49" s="53"/>
      <c r="AD49" s="51"/>
      <c r="AE49" s="55"/>
      <c r="AF49" s="53"/>
      <c r="AG49" s="51"/>
      <c r="AH49" s="55"/>
      <c r="AI49" s="53"/>
      <c r="AJ49" s="51"/>
      <c r="AK49" s="55"/>
      <c r="AL49" s="53"/>
      <c r="AM49" s="51"/>
      <c r="AN49" s="55"/>
      <c r="AO49" s="53"/>
      <c r="AP49" s="48"/>
      <c r="AQ49" s="49"/>
      <c r="AR49" s="49"/>
    </row>
    <row r="50" spans="1:44" s="1" customFormat="1" ht="33" customHeight="1" x14ac:dyDescent="0.25">
      <c r="A50" s="190" t="s">
        <v>57</v>
      </c>
      <c r="B50" s="92" t="s">
        <v>58</v>
      </c>
      <c r="C50" s="135">
        <v>76</v>
      </c>
      <c r="D50" s="136">
        <v>76</v>
      </c>
      <c r="E50" s="137">
        <v>78</v>
      </c>
      <c r="F50" s="138">
        <v>76</v>
      </c>
      <c r="G50" s="136">
        <v>80</v>
      </c>
      <c r="H50" s="137">
        <v>81</v>
      </c>
      <c r="I50" s="135">
        <v>78</v>
      </c>
      <c r="J50" s="136">
        <v>83</v>
      </c>
      <c r="K50" s="137">
        <v>85</v>
      </c>
      <c r="L50" s="135">
        <v>78</v>
      </c>
      <c r="M50" s="136">
        <v>84</v>
      </c>
      <c r="N50" s="137">
        <v>86</v>
      </c>
      <c r="O50" s="135">
        <v>78</v>
      </c>
      <c r="P50" s="136">
        <v>84</v>
      </c>
      <c r="Q50" s="137">
        <v>86</v>
      </c>
      <c r="R50" s="135">
        <v>79</v>
      </c>
      <c r="S50" s="136">
        <v>86</v>
      </c>
      <c r="T50" s="137">
        <v>89</v>
      </c>
      <c r="U50" s="135">
        <v>79</v>
      </c>
      <c r="V50" s="136">
        <v>86</v>
      </c>
      <c r="W50" s="137">
        <v>89</v>
      </c>
      <c r="X50" s="135">
        <v>80</v>
      </c>
      <c r="Y50" s="136">
        <v>88</v>
      </c>
      <c r="Z50" s="137">
        <v>93</v>
      </c>
      <c r="AA50" s="135">
        <v>80</v>
      </c>
      <c r="AB50" s="136">
        <v>88</v>
      </c>
      <c r="AC50" s="137">
        <v>93</v>
      </c>
      <c r="AD50" s="135">
        <v>80</v>
      </c>
      <c r="AE50" s="136">
        <v>88</v>
      </c>
      <c r="AF50" s="137">
        <v>93</v>
      </c>
      <c r="AG50" s="135">
        <v>81</v>
      </c>
      <c r="AH50" s="136">
        <v>90</v>
      </c>
      <c r="AI50" s="137">
        <v>96</v>
      </c>
      <c r="AJ50" s="135">
        <v>81</v>
      </c>
      <c r="AK50" s="136">
        <v>90</v>
      </c>
      <c r="AL50" s="137">
        <v>96</v>
      </c>
      <c r="AM50" s="135">
        <v>81</v>
      </c>
      <c r="AN50" s="136">
        <v>90</v>
      </c>
      <c r="AO50" s="137">
        <v>96</v>
      </c>
      <c r="AP50" s="32">
        <f>IF((ISERROR(AM50/$D50)),0,(AM50/$D50)*100)</f>
        <v>106.57894736842107</v>
      </c>
      <c r="AQ50" s="32">
        <f>IF((ISERROR(AN50/$D50)),0,(AN50/$D50)*100)</f>
        <v>118.42105263157893</v>
      </c>
      <c r="AR50" s="32">
        <f>IF((ISERROR(AO50/$D50)),0,(AO50/$D50)*100)</f>
        <v>126.31578947368421</v>
      </c>
    </row>
    <row r="51" spans="1:44" s="85" customFormat="1" ht="17.25" x14ac:dyDescent="0.3">
      <c r="A51" s="190"/>
      <c r="B51" s="57" t="s">
        <v>28</v>
      </c>
      <c r="C51" s="139">
        <v>96.05</v>
      </c>
      <c r="D51" s="140">
        <f>IF((ISERROR(D50/C50)),0,(D50/C50)*100)</f>
        <v>100</v>
      </c>
      <c r="E51" s="141">
        <f>IF((ISERROR(E50/D50)),0,(E50/D50)*100)</f>
        <v>102.63157894736842</v>
      </c>
      <c r="F51" s="142">
        <f>IF((ISERROR(F50/E50)),0,(F50/E50)*100)</f>
        <v>97.435897435897431</v>
      </c>
      <c r="G51" s="143">
        <f>IF((ISERROR(G50/E50)),0,(G50/E50)*100)</f>
        <v>102.56410256410255</v>
      </c>
      <c r="H51" s="141">
        <f t="shared" ref="H51:AO51" si="44">IF((ISERROR(H50/E50)),0,(H50/E50)*100)</f>
        <v>103.84615384615385</v>
      </c>
      <c r="I51" s="144">
        <f t="shared" si="44"/>
        <v>102.63157894736842</v>
      </c>
      <c r="J51" s="143">
        <f t="shared" si="44"/>
        <v>103.75000000000001</v>
      </c>
      <c r="K51" s="141">
        <f t="shared" si="44"/>
        <v>104.93827160493827</v>
      </c>
      <c r="L51" s="144">
        <f t="shared" si="44"/>
        <v>100</v>
      </c>
      <c r="M51" s="143">
        <f t="shared" si="44"/>
        <v>101.20481927710843</v>
      </c>
      <c r="N51" s="141">
        <f>IF((ISERROR(N50/K50)),0,(N50/K50)*100)</f>
        <v>101.17647058823529</v>
      </c>
      <c r="O51" s="144">
        <f t="shared" si="44"/>
        <v>100</v>
      </c>
      <c r="P51" s="143">
        <f t="shared" si="44"/>
        <v>100</v>
      </c>
      <c r="Q51" s="141">
        <f t="shared" si="44"/>
        <v>100</v>
      </c>
      <c r="R51" s="144">
        <f t="shared" si="44"/>
        <v>101.28205128205127</v>
      </c>
      <c r="S51" s="143">
        <f t="shared" si="44"/>
        <v>102.38095238095238</v>
      </c>
      <c r="T51" s="141">
        <f t="shared" si="44"/>
        <v>103.48837209302326</v>
      </c>
      <c r="U51" s="144">
        <f t="shared" si="44"/>
        <v>100</v>
      </c>
      <c r="V51" s="143">
        <f t="shared" si="44"/>
        <v>100</v>
      </c>
      <c r="W51" s="141">
        <f t="shared" si="44"/>
        <v>100</v>
      </c>
      <c r="X51" s="144">
        <f t="shared" si="44"/>
        <v>101.26582278481013</v>
      </c>
      <c r="Y51" s="143">
        <f t="shared" si="44"/>
        <v>102.32558139534885</v>
      </c>
      <c r="Z51" s="141">
        <f t="shared" si="44"/>
        <v>104.49438202247192</v>
      </c>
      <c r="AA51" s="144">
        <f t="shared" si="44"/>
        <v>100</v>
      </c>
      <c r="AB51" s="143">
        <f t="shared" si="44"/>
        <v>100</v>
      </c>
      <c r="AC51" s="141">
        <f t="shared" si="44"/>
        <v>100</v>
      </c>
      <c r="AD51" s="144">
        <f t="shared" si="44"/>
        <v>100</v>
      </c>
      <c r="AE51" s="143">
        <f t="shared" si="44"/>
        <v>100</v>
      </c>
      <c r="AF51" s="141">
        <f t="shared" si="44"/>
        <v>100</v>
      </c>
      <c r="AG51" s="144">
        <f t="shared" si="44"/>
        <v>101.25</v>
      </c>
      <c r="AH51" s="143">
        <f t="shared" si="44"/>
        <v>102.27272727272727</v>
      </c>
      <c r="AI51" s="141">
        <f t="shared" si="44"/>
        <v>103.2258064516129</v>
      </c>
      <c r="AJ51" s="144">
        <f t="shared" si="44"/>
        <v>100</v>
      </c>
      <c r="AK51" s="143">
        <f t="shared" si="44"/>
        <v>100</v>
      </c>
      <c r="AL51" s="141">
        <f t="shared" si="44"/>
        <v>100</v>
      </c>
      <c r="AM51" s="144">
        <f t="shared" si="44"/>
        <v>100</v>
      </c>
      <c r="AN51" s="143">
        <f t="shared" si="44"/>
        <v>100</v>
      </c>
      <c r="AO51" s="141">
        <f t="shared" si="44"/>
        <v>100</v>
      </c>
      <c r="AP51" s="93"/>
      <c r="AQ51" s="84"/>
      <c r="AR51" s="84"/>
    </row>
    <row r="52" spans="1:44" s="1" customFormat="1" ht="66.75" customHeight="1" x14ac:dyDescent="0.25">
      <c r="A52" s="190" t="s">
        <v>59</v>
      </c>
      <c r="B52" s="92" t="s">
        <v>27</v>
      </c>
      <c r="C52" s="149">
        <v>943</v>
      </c>
      <c r="D52" s="152">
        <v>870</v>
      </c>
      <c r="E52" s="153">
        <v>880</v>
      </c>
      <c r="F52" s="154">
        <v>880</v>
      </c>
      <c r="G52" s="152">
        <v>886</v>
      </c>
      <c r="H52" s="153">
        <v>889</v>
      </c>
      <c r="I52" s="149">
        <v>886</v>
      </c>
      <c r="J52" s="152">
        <v>893</v>
      </c>
      <c r="K52" s="153">
        <v>896</v>
      </c>
      <c r="L52" s="149">
        <v>891</v>
      </c>
      <c r="M52" s="152">
        <v>899</v>
      </c>
      <c r="N52" s="153">
        <v>903</v>
      </c>
      <c r="O52" s="149">
        <v>891</v>
      </c>
      <c r="P52" s="152">
        <v>899</v>
      </c>
      <c r="Q52" s="153">
        <v>903</v>
      </c>
      <c r="R52" s="149">
        <v>894</v>
      </c>
      <c r="S52" s="152">
        <v>903</v>
      </c>
      <c r="T52" s="153">
        <v>909</v>
      </c>
      <c r="U52" s="149">
        <v>894</v>
      </c>
      <c r="V52" s="152">
        <v>903</v>
      </c>
      <c r="W52" s="153">
        <v>909</v>
      </c>
      <c r="X52" s="149">
        <v>897</v>
      </c>
      <c r="Y52" s="152">
        <v>907</v>
      </c>
      <c r="Z52" s="153">
        <v>914</v>
      </c>
      <c r="AA52" s="149">
        <v>897</v>
      </c>
      <c r="AB52" s="152">
        <v>907</v>
      </c>
      <c r="AC52" s="153">
        <v>914</v>
      </c>
      <c r="AD52" s="149">
        <v>897</v>
      </c>
      <c r="AE52" s="152">
        <v>907</v>
      </c>
      <c r="AF52" s="153">
        <v>914</v>
      </c>
      <c r="AG52" s="149">
        <v>899</v>
      </c>
      <c r="AH52" s="152">
        <v>910</v>
      </c>
      <c r="AI52" s="153">
        <v>918</v>
      </c>
      <c r="AJ52" s="149">
        <v>899</v>
      </c>
      <c r="AK52" s="152">
        <v>910</v>
      </c>
      <c r="AL52" s="153">
        <v>918</v>
      </c>
      <c r="AM52" s="149">
        <v>900</v>
      </c>
      <c r="AN52" s="152">
        <v>912</v>
      </c>
      <c r="AO52" s="153">
        <v>920</v>
      </c>
      <c r="AP52" s="32">
        <f>IF((ISERROR(AM52/$D52)),0,(AM52/$D52)*100)</f>
        <v>103.44827586206897</v>
      </c>
      <c r="AQ52" s="32">
        <f>IF((ISERROR(AN52/$D52)),0,(AN52/$D52)*100)</f>
        <v>104.82758620689656</v>
      </c>
      <c r="AR52" s="32">
        <f>IF((ISERROR(AO52/$D52)),0,(AO52/$D52)*100)</f>
        <v>105.74712643678161</v>
      </c>
    </row>
    <row r="53" spans="1:44" s="85" customFormat="1" ht="17.25" x14ac:dyDescent="0.3">
      <c r="A53" s="190"/>
      <c r="B53" s="57" t="s">
        <v>28</v>
      </c>
      <c r="C53" s="139">
        <v>37.869999999999997</v>
      </c>
      <c r="D53" s="140">
        <f>IF((ISERROR(D52/C52)),0,(D52/C52)*100)</f>
        <v>92.258748674443268</v>
      </c>
      <c r="E53" s="141">
        <f>IF((ISERROR(E52/D52)),0,(E52/D52)*100)</f>
        <v>101.14942528735634</v>
      </c>
      <c r="F53" s="142">
        <f>IF((ISERROR(F52/E52)),0,(F52/E52)*100)</f>
        <v>100</v>
      </c>
      <c r="G53" s="143">
        <f>IF((ISERROR(G52/E52)),0,(G52/E52)*100)</f>
        <v>100.68181818181819</v>
      </c>
      <c r="H53" s="141">
        <f t="shared" ref="H53:AO53" si="45">IF((ISERROR(H52/E52)),0,(H52/E52)*100)</f>
        <v>101.02272727272728</v>
      </c>
      <c r="I53" s="144">
        <f t="shared" si="45"/>
        <v>100.68181818181819</v>
      </c>
      <c r="J53" s="143">
        <f t="shared" si="45"/>
        <v>100.79006772009029</v>
      </c>
      <c r="K53" s="141">
        <f t="shared" si="45"/>
        <v>100.78740157480314</v>
      </c>
      <c r="L53" s="144">
        <f t="shared" si="45"/>
        <v>100.56433408577878</v>
      </c>
      <c r="M53" s="143">
        <f t="shared" si="45"/>
        <v>100.67189249720046</v>
      </c>
      <c r="N53" s="141">
        <f t="shared" si="45"/>
        <v>100.78125</v>
      </c>
      <c r="O53" s="144">
        <f t="shared" si="45"/>
        <v>100</v>
      </c>
      <c r="P53" s="143">
        <f t="shared" si="45"/>
        <v>100</v>
      </c>
      <c r="Q53" s="141">
        <f t="shared" si="45"/>
        <v>100</v>
      </c>
      <c r="R53" s="144">
        <f t="shared" si="45"/>
        <v>100.33670033670035</v>
      </c>
      <c r="S53" s="143">
        <f t="shared" si="45"/>
        <v>100.44493882091213</v>
      </c>
      <c r="T53" s="141">
        <f t="shared" si="45"/>
        <v>100.66445182724253</v>
      </c>
      <c r="U53" s="144">
        <f t="shared" si="45"/>
        <v>100</v>
      </c>
      <c r="V53" s="143">
        <f t="shared" si="45"/>
        <v>100</v>
      </c>
      <c r="W53" s="141">
        <f t="shared" si="45"/>
        <v>100</v>
      </c>
      <c r="X53" s="144">
        <f t="shared" si="45"/>
        <v>100.33557046979867</v>
      </c>
      <c r="Y53" s="143">
        <f t="shared" si="45"/>
        <v>100.44296788482836</v>
      </c>
      <c r="Z53" s="141">
        <f t="shared" si="45"/>
        <v>100.55005500550055</v>
      </c>
      <c r="AA53" s="144">
        <f t="shared" si="45"/>
        <v>100</v>
      </c>
      <c r="AB53" s="143">
        <f t="shared" si="45"/>
        <v>100</v>
      </c>
      <c r="AC53" s="141">
        <f t="shared" si="45"/>
        <v>100</v>
      </c>
      <c r="AD53" s="144">
        <f t="shared" si="45"/>
        <v>100</v>
      </c>
      <c r="AE53" s="143">
        <f t="shared" si="45"/>
        <v>100</v>
      </c>
      <c r="AF53" s="141">
        <f t="shared" si="45"/>
        <v>100</v>
      </c>
      <c r="AG53" s="144">
        <f t="shared" si="45"/>
        <v>100.22296544035673</v>
      </c>
      <c r="AH53" s="143">
        <f t="shared" si="45"/>
        <v>100.33076074972436</v>
      </c>
      <c r="AI53" s="141">
        <f t="shared" si="45"/>
        <v>100.43763676148797</v>
      </c>
      <c r="AJ53" s="144">
        <f t="shared" si="45"/>
        <v>100</v>
      </c>
      <c r="AK53" s="143">
        <f t="shared" si="45"/>
        <v>100</v>
      </c>
      <c r="AL53" s="141">
        <f t="shared" si="45"/>
        <v>100</v>
      </c>
      <c r="AM53" s="144">
        <f t="shared" si="45"/>
        <v>100.11123470522803</v>
      </c>
      <c r="AN53" s="143">
        <f t="shared" si="45"/>
        <v>100.21978021978022</v>
      </c>
      <c r="AO53" s="141">
        <f t="shared" si="45"/>
        <v>100.21786492374727</v>
      </c>
      <c r="AP53" s="93"/>
      <c r="AQ53" s="84"/>
      <c r="AR53" s="84"/>
    </row>
    <row r="54" spans="1:44" s="85" customFormat="1" ht="17.25" x14ac:dyDescent="0.25">
      <c r="A54" s="190" t="s">
        <v>75</v>
      </c>
      <c r="B54" s="92" t="s">
        <v>76</v>
      </c>
      <c r="C54" s="126">
        <v>1587.4</v>
      </c>
      <c r="D54" s="127">
        <v>1654</v>
      </c>
      <c r="E54" s="156">
        <v>1711.1</v>
      </c>
      <c r="F54" s="157">
        <v>1746.1</v>
      </c>
      <c r="G54" s="127">
        <v>1763.7</v>
      </c>
      <c r="H54" s="156">
        <v>1799.7</v>
      </c>
      <c r="I54" s="158">
        <v>1799.7</v>
      </c>
      <c r="J54" s="127">
        <v>1832.6</v>
      </c>
      <c r="K54" s="156">
        <v>1856.2</v>
      </c>
      <c r="L54" s="158">
        <v>1856.2</v>
      </c>
      <c r="M54" s="127">
        <v>1906.7</v>
      </c>
      <c r="N54" s="156">
        <v>1988.0830000000001</v>
      </c>
      <c r="O54" s="158">
        <v>1944.5409999999999</v>
      </c>
      <c r="P54" s="127">
        <v>2027.1279999999999</v>
      </c>
      <c r="Q54" s="156">
        <v>2065.6179999999999</v>
      </c>
      <c r="R54" s="158">
        <v>1993.154</v>
      </c>
      <c r="S54" s="127">
        <v>2091.9969999999998</v>
      </c>
      <c r="T54" s="156">
        <v>2142.0459999999998</v>
      </c>
      <c r="U54" s="158">
        <v>2040.991</v>
      </c>
      <c r="V54" s="127">
        <v>2156.848</v>
      </c>
      <c r="W54" s="156">
        <v>2221.134</v>
      </c>
      <c r="X54" s="158">
        <v>2094.056</v>
      </c>
      <c r="Y54" s="127">
        <v>2225.8670000000002</v>
      </c>
      <c r="Z54" s="156">
        <v>2303.3159999999998</v>
      </c>
      <c r="AA54" s="158">
        <v>2142.2190000000001</v>
      </c>
      <c r="AB54" s="127">
        <v>2292.6439999999998</v>
      </c>
      <c r="AC54" s="156">
        <v>2386.2359999999999</v>
      </c>
      <c r="AD54" s="158">
        <v>2195.7750000000001</v>
      </c>
      <c r="AE54" s="127">
        <v>2363.7159999999999</v>
      </c>
      <c r="AF54" s="156">
        <v>2474.5259999999998</v>
      </c>
      <c r="AG54" s="158">
        <v>2248.473</v>
      </c>
      <c r="AH54" s="127">
        <v>2434.627</v>
      </c>
      <c r="AI54" s="156">
        <v>2571.0329999999999</v>
      </c>
      <c r="AJ54" s="158">
        <v>2297.94</v>
      </c>
      <c r="AK54" s="127">
        <v>2510.1010000000001</v>
      </c>
      <c r="AL54" s="156">
        <v>2663.59</v>
      </c>
      <c r="AM54" s="158">
        <v>2357.6860000000001</v>
      </c>
      <c r="AN54" s="127">
        <v>2590.424</v>
      </c>
      <c r="AO54" s="156">
        <v>2770.134</v>
      </c>
      <c r="AP54" s="32">
        <f>IF((ISERROR(AM54/$D54)),0,(AM54/$D54)*100)</f>
        <v>142.54449818621524</v>
      </c>
      <c r="AQ54" s="32">
        <f>IF((ISERROR(AN54/$D54)),0,(AN54/$D54)*100)</f>
        <v>156.61571946795647</v>
      </c>
      <c r="AR54" s="32">
        <f>IF((ISERROR(AO54/$D54)),0,(AO54/$D54)*100)</f>
        <v>167.48089480048367</v>
      </c>
    </row>
    <row r="55" spans="1:44" s="85" customFormat="1" ht="17.25" x14ac:dyDescent="0.3">
      <c r="A55" s="190"/>
      <c r="B55" s="57" t="s">
        <v>28</v>
      </c>
      <c r="C55" s="139">
        <v>3.05</v>
      </c>
      <c r="D55" s="140">
        <f>IF((ISERROR(D54/C54)),0,(D54/C54)*100)</f>
        <v>104.19553987652765</v>
      </c>
      <c r="E55" s="141">
        <f>IF((ISERROR(E54/D54)),0,(E54/D54)*100)</f>
        <v>103.45223700120918</v>
      </c>
      <c r="F55" s="142">
        <f>IF((ISERROR(F54/E54)),0,(F54/E54)*100)</f>
        <v>102.04546782771318</v>
      </c>
      <c r="G55" s="143">
        <f>IF((ISERROR(G54/E54)),0,(G54/E54)*100)</f>
        <v>103.07404593536322</v>
      </c>
      <c r="H55" s="141">
        <f t="shared" ref="H55:AO55" si="46">IF((ISERROR(H54/E54)),0,(H54/E54)*100)</f>
        <v>105.17795570101104</v>
      </c>
      <c r="I55" s="144">
        <f t="shared" si="46"/>
        <v>103.06969818452552</v>
      </c>
      <c r="J55" s="143">
        <f t="shared" si="46"/>
        <v>103.90656007257468</v>
      </c>
      <c r="K55" s="141">
        <f t="shared" si="46"/>
        <v>103.13941212424294</v>
      </c>
      <c r="L55" s="144">
        <f t="shared" si="46"/>
        <v>103.13941212424294</v>
      </c>
      <c r="M55" s="143">
        <f t="shared" si="46"/>
        <v>104.04343555604061</v>
      </c>
      <c r="N55" s="141">
        <f t="shared" si="46"/>
        <v>107.10499946126495</v>
      </c>
      <c r="O55" s="144">
        <f t="shared" si="46"/>
        <v>104.75923930610924</v>
      </c>
      <c r="P55" s="143">
        <f t="shared" si="46"/>
        <v>106.31604342581423</v>
      </c>
      <c r="Q55" s="141">
        <f t="shared" si="46"/>
        <v>103.89998807896852</v>
      </c>
      <c r="R55" s="144">
        <f t="shared" si="46"/>
        <v>102.49997300134068</v>
      </c>
      <c r="S55" s="143">
        <f t="shared" si="46"/>
        <v>103.20004459511189</v>
      </c>
      <c r="T55" s="141">
        <f t="shared" si="46"/>
        <v>103.70000648716267</v>
      </c>
      <c r="U55" s="144">
        <f t="shared" si="46"/>
        <v>102.40006542394617</v>
      </c>
      <c r="V55" s="143">
        <f t="shared" si="46"/>
        <v>103.09995664429729</v>
      </c>
      <c r="W55" s="141">
        <f t="shared" si="46"/>
        <v>103.69217094310767</v>
      </c>
      <c r="X55" s="144">
        <f t="shared" si="46"/>
        <v>102.59996246921226</v>
      </c>
      <c r="Y55" s="143">
        <f t="shared" si="46"/>
        <v>103.19999369450237</v>
      </c>
      <c r="Z55" s="141">
        <f t="shared" si="46"/>
        <v>103.70000189092599</v>
      </c>
      <c r="AA55" s="144">
        <f t="shared" si="46"/>
        <v>102.29998624678613</v>
      </c>
      <c r="AB55" s="143">
        <f t="shared" si="46"/>
        <v>103.00004447705095</v>
      </c>
      <c r="AC55" s="141">
        <f t="shared" si="46"/>
        <v>103.60002709137608</v>
      </c>
      <c r="AD55" s="144">
        <f t="shared" si="46"/>
        <v>102.50002450729826</v>
      </c>
      <c r="AE55" s="143">
        <f t="shared" si="46"/>
        <v>103.10000157023944</v>
      </c>
      <c r="AF55" s="141">
        <f t="shared" si="46"/>
        <v>103.69996932407358</v>
      </c>
      <c r="AG55" s="144">
        <f t="shared" si="46"/>
        <v>102.3999726747959</v>
      </c>
      <c r="AH55" s="143">
        <f t="shared" si="46"/>
        <v>102.99997969299189</v>
      </c>
      <c r="AI55" s="141">
        <f t="shared" si="46"/>
        <v>103.90001964012502</v>
      </c>
      <c r="AJ55" s="144">
        <f t="shared" si="46"/>
        <v>102.20002641792898</v>
      </c>
      <c r="AK55" s="143">
        <f t="shared" si="46"/>
        <v>103.1000231246922</v>
      </c>
      <c r="AL55" s="141">
        <f t="shared" si="46"/>
        <v>103.59999268776403</v>
      </c>
      <c r="AM55" s="144">
        <f t="shared" si="46"/>
        <v>102.59998085241564</v>
      </c>
      <c r="AN55" s="143">
        <f t="shared" si="46"/>
        <v>103.19999075734403</v>
      </c>
      <c r="AO55" s="141">
        <f t="shared" si="46"/>
        <v>104.00001501732623</v>
      </c>
      <c r="AP55" s="93"/>
      <c r="AQ55" s="84"/>
      <c r="AR55" s="84"/>
    </row>
    <row r="56" spans="1:44" x14ac:dyDescent="0.25">
      <c r="A56" s="18" t="s">
        <v>60</v>
      </c>
      <c r="B56" s="94"/>
      <c r="C56" s="80"/>
      <c r="D56" s="95"/>
      <c r="E56" s="79"/>
      <c r="F56" s="96"/>
      <c r="G56" s="81"/>
      <c r="H56" s="79"/>
      <c r="I56" s="80"/>
      <c r="J56" s="81"/>
      <c r="K56" s="79"/>
      <c r="L56" s="80"/>
      <c r="M56" s="81"/>
      <c r="N56" s="79"/>
      <c r="O56" s="80"/>
      <c r="P56" s="81"/>
      <c r="Q56" s="79"/>
      <c r="R56" s="80"/>
      <c r="S56" s="81"/>
      <c r="T56" s="79"/>
      <c r="U56" s="80"/>
      <c r="V56" s="81"/>
      <c r="W56" s="79"/>
      <c r="X56" s="80"/>
      <c r="Y56" s="81"/>
      <c r="Z56" s="79"/>
      <c r="AA56" s="80"/>
      <c r="AB56" s="81"/>
      <c r="AC56" s="79"/>
      <c r="AD56" s="80"/>
      <c r="AE56" s="81"/>
      <c r="AF56" s="79"/>
      <c r="AG56" s="80"/>
      <c r="AH56" s="81"/>
      <c r="AI56" s="79"/>
      <c r="AJ56" s="80"/>
      <c r="AK56" s="81"/>
      <c r="AL56" s="79"/>
      <c r="AM56" s="80"/>
      <c r="AN56" s="81"/>
      <c r="AO56" s="79"/>
      <c r="AP56" s="48"/>
      <c r="AQ56" s="49"/>
      <c r="AR56" s="49"/>
    </row>
    <row r="57" spans="1:44" ht="36" customHeight="1" x14ac:dyDescent="0.25">
      <c r="A57" s="190" t="s">
        <v>61</v>
      </c>
      <c r="B57" s="10" t="s">
        <v>44</v>
      </c>
      <c r="C57" s="131">
        <v>375941.2</v>
      </c>
      <c r="D57" s="132">
        <v>456536.4</v>
      </c>
      <c r="E57" s="133">
        <v>747659.2</v>
      </c>
      <c r="F57" s="134">
        <v>591608.69999999995</v>
      </c>
      <c r="G57" s="132">
        <v>593781.69999999995</v>
      </c>
      <c r="H57" s="133">
        <v>594390</v>
      </c>
      <c r="I57" s="131">
        <v>326875.3</v>
      </c>
      <c r="J57" s="132">
        <v>335153.3</v>
      </c>
      <c r="K57" s="133">
        <v>336530</v>
      </c>
      <c r="L57" s="131">
        <v>332698.3</v>
      </c>
      <c r="M57" s="132">
        <v>342755.3</v>
      </c>
      <c r="N57" s="133">
        <v>345030</v>
      </c>
      <c r="O57" s="128">
        <v>339820</v>
      </c>
      <c r="P57" s="129">
        <v>350160</v>
      </c>
      <c r="Q57" s="130">
        <v>353300</v>
      </c>
      <c r="R57" s="128">
        <v>347120</v>
      </c>
      <c r="S57" s="129">
        <v>357400</v>
      </c>
      <c r="T57" s="130">
        <v>360680</v>
      </c>
      <c r="U57" s="128">
        <v>354610</v>
      </c>
      <c r="V57" s="129">
        <v>364820</v>
      </c>
      <c r="W57" s="130">
        <v>368620</v>
      </c>
      <c r="X57" s="128">
        <v>364900</v>
      </c>
      <c r="Y57" s="129">
        <v>375473</v>
      </c>
      <c r="Z57" s="130">
        <v>379840</v>
      </c>
      <c r="AA57" s="128">
        <v>375500</v>
      </c>
      <c r="AB57" s="129">
        <v>386100</v>
      </c>
      <c r="AC57" s="130">
        <v>391420</v>
      </c>
      <c r="AD57" s="128">
        <v>386440</v>
      </c>
      <c r="AE57" s="129">
        <v>397830</v>
      </c>
      <c r="AF57" s="130">
        <v>403780</v>
      </c>
      <c r="AG57" s="128">
        <v>397320</v>
      </c>
      <c r="AH57" s="129">
        <v>409110</v>
      </c>
      <c r="AI57" s="130">
        <v>415300</v>
      </c>
      <c r="AJ57" s="128">
        <v>407700</v>
      </c>
      <c r="AK57" s="129">
        <v>420300</v>
      </c>
      <c r="AL57" s="130">
        <v>426730</v>
      </c>
      <c r="AM57" s="128">
        <v>417530</v>
      </c>
      <c r="AN57" s="129">
        <v>429680</v>
      </c>
      <c r="AO57" s="130">
        <v>437650</v>
      </c>
      <c r="AP57" s="32">
        <f>IF((ISERROR(AM57/$D57)),0,(AM57/$D57)*100)</f>
        <v>91.456015336345573</v>
      </c>
      <c r="AQ57" s="32">
        <f>IF((ISERROR(AN57/$D57)),0,(AN57/$D57)*100)</f>
        <v>94.117358440641311</v>
      </c>
      <c r="AR57" s="32">
        <f>IF((ISERROR(AO57/$D57)),0,(AO57/$D57)*100)</f>
        <v>95.86311190082543</v>
      </c>
    </row>
    <row r="58" spans="1:44" ht="33" x14ac:dyDescent="0.25">
      <c r="A58" s="190"/>
      <c r="B58" s="10" t="s">
        <v>46</v>
      </c>
      <c r="C58" s="155">
        <v>117.93</v>
      </c>
      <c r="D58" s="35">
        <f>IF((ISERROR(D57/(C57*D59/100))),0,(D57/(C57*D59/100))*100)</f>
        <v>103.97110119333877</v>
      </c>
      <c r="E58" s="65">
        <f>IF((ISERROR(E57/(D57*E59/100))),0,(E57/(D57*E59/100))*100)</f>
        <v>152.48389975425633</v>
      </c>
      <c r="F58" s="66">
        <f>IF((ISERROR(F57/(E57*F59/100))),0,(F57/(E57*F59/100))*100)</f>
        <v>74.229009522216288</v>
      </c>
      <c r="G58" s="35">
        <f>IF((ISERROR(G57/(E57*G59/100))),0,(G57/(E57*G59/100))*100)</f>
        <v>74.711914009604811</v>
      </c>
      <c r="H58" s="65">
        <f>IF((ISERROR(H57/(E57*H59/100))),0,(H57/(E57*H59/100))*100)</f>
        <v>75.000118104460967</v>
      </c>
      <c r="I58" s="67">
        <f t="shared" ref="I58:AO58" si="47">IF((ISERROR(I57/(F57*I59/100))),0,(I57/(F57*I59/100))*100)</f>
        <v>52.124474256092221</v>
      </c>
      <c r="J58" s="35">
        <f t="shared" si="47"/>
        <v>53.400054939519634</v>
      </c>
      <c r="K58" s="65">
        <f t="shared" si="47"/>
        <v>53.716991377283982</v>
      </c>
      <c r="L58" s="67">
        <f t="shared" si="47"/>
        <v>96.566805767560567</v>
      </c>
      <c r="M58" s="35">
        <f t="shared" si="47"/>
        <v>97.305628704780531</v>
      </c>
      <c r="N58" s="65">
        <f t="shared" si="47"/>
        <v>97.829940640252346</v>
      </c>
      <c r="O58" s="67">
        <f t="shared" si="47"/>
        <v>96.999608769481569</v>
      </c>
      <c r="P58" s="35">
        <f t="shared" si="47"/>
        <v>97.295567504197393</v>
      </c>
      <c r="Q58" s="65">
        <f t="shared" si="47"/>
        <v>97.800279869909303</v>
      </c>
      <c r="R58" s="67">
        <f t="shared" si="47"/>
        <v>97.099045726064332</v>
      </c>
      <c r="S58" s="35">
        <f t="shared" si="47"/>
        <v>97.299929673984792</v>
      </c>
      <c r="T58" s="65">
        <f t="shared" si="47"/>
        <v>97.599308134881227</v>
      </c>
      <c r="U58" s="67">
        <f t="shared" si="47"/>
        <v>97.200528299851172</v>
      </c>
      <c r="V58" s="35">
        <f t="shared" si="47"/>
        <v>97.400863744516158</v>
      </c>
      <c r="W58" s="65">
        <f t="shared" si="47"/>
        <v>97.800380249321734</v>
      </c>
      <c r="X58" s="67">
        <f t="shared" si="47"/>
        <v>98.001694685375355</v>
      </c>
      <c r="Y58" s="35">
        <f t="shared" si="47"/>
        <v>98.299971510593579</v>
      </c>
      <c r="Z58" s="65">
        <f t="shared" si="47"/>
        <v>98.700943417210425</v>
      </c>
      <c r="AA58" s="67">
        <f t="shared" si="47"/>
        <v>98.098098621114332</v>
      </c>
      <c r="AB58" s="35">
        <f t="shared" si="47"/>
        <v>98.308123058385931</v>
      </c>
      <c r="AC58" s="65">
        <f t="shared" si="47"/>
        <v>98.800241672125566</v>
      </c>
      <c r="AD58" s="67">
        <f t="shared" si="47"/>
        <v>98.199855663186995</v>
      </c>
      <c r="AE58" s="35">
        <f t="shared" si="47"/>
        <v>98.601026830691907</v>
      </c>
      <c r="AF58" s="65">
        <f t="shared" si="47"/>
        <v>98.999744127661174</v>
      </c>
      <c r="AG58" s="67">
        <f t="shared" si="47"/>
        <v>98.200041581533767</v>
      </c>
      <c r="AH58" s="35">
        <f t="shared" si="47"/>
        <v>98.501323704083148</v>
      </c>
      <c r="AI58" s="65">
        <f t="shared" si="47"/>
        <v>98.802150608545602</v>
      </c>
      <c r="AJ58" s="67">
        <f t="shared" si="47"/>
        <v>98.099908006973692</v>
      </c>
      <c r="AK58" s="35">
        <f t="shared" si="47"/>
        <v>98.499717823970386</v>
      </c>
      <c r="AL58" s="65">
        <f t="shared" si="47"/>
        <v>98.800218563040616</v>
      </c>
      <c r="AM58" s="67">
        <f t="shared" si="47"/>
        <v>98.0010397926048</v>
      </c>
      <c r="AN58" s="35">
        <f t="shared" si="47"/>
        <v>98.299749263346698</v>
      </c>
      <c r="AO58" s="65">
        <f t="shared" si="47"/>
        <v>98.899706026188568</v>
      </c>
      <c r="AP58" s="68">
        <f t="shared" ref="AP58:AP59" si="48">$E58*F58*I58*L58*O58*R58*U58*X58*AA58*AD58*AG58*AJ58*AM58/1E+24</f>
        <v>46.487560846653771</v>
      </c>
      <c r="AQ58" s="68">
        <f t="shared" ref="AQ58:AQ59" si="49">$E58*G58*J58*M58*P58*S58*V58*Y58*AB58*AE58*AH58*AK58*AN58/1E+24</f>
        <v>49.603875328743499</v>
      </c>
      <c r="AR58" s="68">
        <f t="shared" ref="AR58:AR59" si="50">$E58*H58*K58*N58*Q58*T58*W58*Z58*AC58*AF58*AI58*AL58*AO58/1E+24</f>
        <v>52.291304335916969</v>
      </c>
    </row>
    <row r="59" spans="1:44" s="1" customFormat="1" ht="17.25" x14ac:dyDescent="0.25">
      <c r="A59" s="109" t="s">
        <v>34</v>
      </c>
      <c r="B59" s="110" t="s">
        <v>48</v>
      </c>
      <c r="C59" s="111">
        <v>106.3</v>
      </c>
      <c r="D59" s="112">
        <v>116.8</v>
      </c>
      <c r="E59" s="113">
        <v>107.4</v>
      </c>
      <c r="F59" s="114">
        <v>106.6</v>
      </c>
      <c r="G59" s="115">
        <v>106.3</v>
      </c>
      <c r="H59" s="116">
        <v>106</v>
      </c>
      <c r="I59" s="117">
        <v>106</v>
      </c>
      <c r="J59" s="115">
        <v>105.7</v>
      </c>
      <c r="K59" s="116">
        <v>105.4</v>
      </c>
      <c r="L59" s="117">
        <v>105.4</v>
      </c>
      <c r="M59" s="115">
        <v>105.1</v>
      </c>
      <c r="N59" s="116">
        <v>104.8</v>
      </c>
      <c r="O59" s="117">
        <v>105.3</v>
      </c>
      <c r="P59" s="115">
        <v>105</v>
      </c>
      <c r="Q59" s="116">
        <v>104.7</v>
      </c>
      <c r="R59" s="117">
        <v>105.2</v>
      </c>
      <c r="S59" s="115">
        <v>104.9</v>
      </c>
      <c r="T59" s="116">
        <v>104.6</v>
      </c>
      <c r="U59" s="117">
        <v>105.1</v>
      </c>
      <c r="V59" s="115">
        <v>104.8</v>
      </c>
      <c r="W59" s="116">
        <v>104.5</v>
      </c>
      <c r="X59" s="117">
        <v>105</v>
      </c>
      <c r="Y59" s="115">
        <v>104.7</v>
      </c>
      <c r="Z59" s="116">
        <v>104.4</v>
      </c>
      <c r="AA59" s="117">
        <v>104.9</v>
      </c>
      <c r="AB59" s="115">
        <v>104.6</v>
      </c>
      <c r="AC59" s="116">
        <v>104.3</v>
      </c>
      <c r="AD59" s="117">
        <v>104.8</v>
      </c>
      <c r="AE59" s="115">
        <v>104.5</v>
      </c>
      <c r="AF59" s="116">
        <v>104.2</v>
      </c>
      <c r="AG59" s="117">
        <v>104.7</v>
      </c>
      <c r="AH59" s="115">
        <v>104.4</v>
      </c>
      <c r="AI59" s="116">
        <v>104.1</v>
      </c>
      <c r="AJ59" s="117">
        <v>104.6</v>
      </c>
      <c r="AK59" s="115">
        <v>104.3</v>
      </c>
      <c r="AL59" s="116">
        <v>104</v>
      </c>
      <c r="AM59" s="117">
        <v>104.5</v>
      </c>
      <c r="AN59" s="115">
        <v>104</v>
      </c>
      <c r="AO59" s="116">
        <v>103.7</v>
      </c>
      <c r="AP59" s="118">
        <f t="shared" si="48"/>
        <v>196.73223045198498</v>
      </c>
      <c r="AQ59" s="118">
        <f t="shared" si="49"/>
        <v>189.73791425950134</v>
      </c>
      <c r="AR59" s="118">
        <f t="shared" si="50"/>
        <v>183.32514959849757</v>
      </c>
    </row>
    <row r="60" spans="1:44" s="1" customFormat="1" x14ac:dyDescent="0.25">
      <c r="A60" s="18" t="s">
        <v>62</v>
      </c>
      <c r="B60" s="43"/>
      <c r="C60" s="61"/>
      <c r="D60" s="100"/>
      <c r="E60" s="60"/>
      <c r="F60" s="58"/>
      <c r="G60" s="59"/>
      <c r="H60" s="60"/>
      <c r="I60" s="61"/>
      <c r="J60" s="59"/>
      <c r="K60" s="60"/>
      <c r="L60" s="61"/>
      <c r="M60" s="59"/>
      <c r="N60" s="60"/>
      <c r="O60" s="61"/>
      <c r="P60" s="59"/>
      <c r="Q60" s="60"/>
      <c r="R60" s="61"/>
      <c r="S60" s="59"/>
      <c r="T60" s="60"/>
      <c r="U60" s="61"/>
      <c r="V60" s="59"/>
      <c r="W60" s="60"/>
      <c r="X60" s="61"/>
      <c r="Y60" s="59"/>
      <c r="Z60" s="60"/>
      <c r="AA60" s="61"/>
      <c r="AB60" s="59"/>
      <c r="AC60" s="60"/>
      <c r="AD60" s="61"/>
      <c r="AE60" s="59"/>
      <c r="AF60" s="60"/>
      <c r="AG60" s="61"/>
      <c r="AH60" s="59"/>
      <c r="AI60" s="60"/>
      <c r="AJ60" s="61"/>
      <c r="AK60" s="59"/>
      <c r="AL60" s="60"/>
      <c r="AM60" s="61"/>
      <c r="AN60" s="59"/>
      <c r="AO60" s="60"/>
      <c r="AP60" s="48"/>
      <c r="AQ60" s="49"/>
      <c r="AR60" s="49"/>
    </row>
    <row r="61" spans="1:44" s="1" customFormat="1" ht="17.25" x14ac:dyDescent="0.25">
      <c r="A61" s="184" t="s">
        <v>63</v>
      </c>
      <c r="B61" s="43" t="s">
        <v>27</v>
      </c>
      <c r="C61" s="28">
        <v>6842</v>
      </c>
      <c r="D61" s="29">
        <v>6708</v>
      </c>
      <c r="E61" s="30">
        <v>6582</v>
      </c>
      <c r="F61" s="31">
        <v>6362</v>
      </c>
      <c r="G61" s="29">
        <v>6420</v>
      </c>
      <c r="H61" s="30">
        <v>6443</v>
      </c>
      <c r="I61" s="28">
        <v>6235</v>
      </c>
      <c r="J61" s="29">
        <v>6312</v>
      </c>
      <c r="K61" s="30">
        <v>6353</v>
      </c>
      <c r="L61" s="28">
        <v>6096</v>
      </c>
      <c r="M61" s="29">
        <v>6183</v>
      </c>
      <c r="N61" s="30">
        <v>6239</v>
      </c>
      <c r="O61" s="28">
        <v>5962</v>
      </c>
      <c r="P61" s="29">
        <v>6059</v>
      </c>
      <c r="Q61" s="30">
        <v>6127</v>
      </c>
      <c r="R61" s="28">
        <v>5831</v>
      </c>
      <c r="S61" s="29">
        <v>5937</v>
      </c>
      <c r="T61" s="30">
        <v>6017</v>
      </c>
      <c r="U61" s="28">
        <v>5703</v>
      </c>
      <c r="V61" s="29">
        <v>5818</v>
      </c>
      <c r="W61" s="30">
        <v>5902</v>
      </c>
      <c r="X61" s="28">
        <v>5578</v>
      </c>
      <c r="Y61" s="29">
        <v>5702</v>
      </c>
      <c r="Z61" s="30">
        <v>5790</v>
      </c>
      <c r="AA61" s="28">
        <v>5455</v>
      </c>
      <c r="AB61" s="29">
        <v>5588</v>
      </c>
      <c r="AC61" s="30">
        <v>5686</v>
      </c>
      <c r="AD61" s="28">
        <v>5334</v>
      </c>
      <c r="AE61" s="29">
        <v>5476</v>
      </c>
      <c r="AF61" s="30">
        <v>5584</v>
      </c>
      <c r="AG61" s="28">
        <v>5221</v>
      </c>
      <c r="AH61" s="29">
        <v>5371</v>
      </c>
      <c r="AI61" s="30">
        <v>5483</v>
      </c>
      <c r="AJ61" s="28">
        <v>5106</v>
      </c>
      <c r="AK61" s="29">
        <v>5264</v>
      </c>
      <c r="AL61" s="30">
        <v>5379</v>
      </c>
      <c r="AM61" s="28">
        <v>4994</v>
      </c>
      <c r="AN61" s="29">
        <v>5159</v>
      </c>
      <c r="AO61" s="30">
        <v>5282</v>
      </c>
      <c r="AP61" s="32">
        <f>IF((ISERROR(AM61/$D61)),0,(AM61/$D61)*100)</f>
        <v>74.448419797257003</v>
      </c>
      <c r="AQ61" s="32">
        <f>IF((ISERROR(AN61/$D61)),0,(AN61/$D61)*100)</f>
        <v>76.908169350029823</v>
      </c>
      <c r="AR61" s="32">
        <f>IF((ISERROR(AO61/$D61)),0,(AO61/$D61)*100)</f>
        <v>78.74180083482409</v>
      </c>
    </row>
    <row r="62" spans="1:44" s="85" customFormat="1" ht="17.25" x14ac:dyDescent="0.3">
      <c r="A62" s="184"/>
      <c r="B62" s="57" t="s">
        <v>28</v>
      </c>
      <c r="C62" s="34">
        <v>98.1</v>
      </c>
      <c r="D62" s="35">
        <f>IF((ISERROR(D61/C61)),0,(D61/C61)*100)</f>
        <v>98.0415083308974</v>
      </c>
      <c r="E62" s="36">
        <f>IF((ISERROR(E61/D61)),0,(E61/D61)*100)</f>
        <v>98.121645796064399</v>
      </c>
      <c r="F62" s="37">
        <f>IF((ISERROR(F61/E61)),0,(F61/E61)*100)</f>
        <v>96.65755089638408</v>
      </c>
      <c r="G62" s="38">
        <f>IF((ISERROR(G61/E61)),0,(G61/E61)*100)</f>
        <v>97.538742023700991</v>
      </c>
      <c r="H62" s="36">
        <f t="shared" ref="H62:AO62" si="51">IF((ISERROR(H61/E61)),0,(H61/E61)*100)</f>
        <v>97.888179884533571</v>
      </c>
      <c r="I62" s="39">
        <f t="shared" si="51"/>
        <v>98.003772398616789</v>
      </c>
      <c r="J62" s="38">
        <f t="shared" si="51"/>
        <v>98.317757009345797</v>
      </c>
      <c r="K62" s="36">
        <f t="shared" si="51"/>
        <v>98.603135185472595</v>
      </c>
      <c r="L62" s="39">
        <f t="shared" si="51"/>
        <v>97.770649558941457</v>
      </c>
      <c r="M62" s="38">
        <f t="shared" si="51"/>
        <v>97.956273764258555</v>
      </c>
      <c r="N62" s="36">
        <f t="shared" si="51"/>
        <v>98.205572170628059</v>
      </c>
      <c r="O62" s="39">
        <f t="shared" si="51"/>
        <v>97.80183727034121</v>
      </c>
      <c r="P62" s="38">
        <f t="shared" si="51"/>
        <v>97.994501051269609</v>
      </c>
      <c r="Q62" s="36">
        <f t="shared" si="51"/>
        <v>98.20484051931399</v>
      </c>
      <c r="R62" s="39">
        <f t="shared" si="51"/>
        <v>97.802750754780277</v>
      </c>
      <c r="S62" s="38">
        <f t="shared" si="51"/>
        <v>97.986466413599601</v>
      </c>
      <c r="T62" s="36">
        <f t="shared" si="51"/>
        <v>98.204667863554761</v>
      </c>
      <c r="U62" s="39">
        <f t="shared" si="51"/>
        <v>97.804836220202361</v>
      </c>
      <c r="V62" s="38">
        <f t="shared" si="51"/>
        <v>97.995620683847065</v>
      </c>
      <c r="W62" s="36">
        <f t="shared" si="51"/>
        <v>98.088748545786942</v>
      </c>
      <c r="X62" s="39">
        <f t="shared" si="51"/>
        <v>97.808171137997547</v>
      </c>
      <c r="Y62" s="38">
        <f t="shared" si="51"/>
        <v>98.006187693365419</v>
      </c>
      <c r="Z62" s="36">
        <f t="shared" si="51"/>
        <v>98.102338190443916</v>
      </c>
      <c r="AA62" s="39">
        <f t="shared" si="51"/>
        <v>97.7949085693797</v>
      </c>
      <c r="AB62" s="38">
        <f t="shared" si="51"/>
        <v>98.000701508242727</v>
      </c>
      <c r="AC62" s="36">
        <f t="shared" si="51"/>
        <v>98.203799654576869</v>
      </c>
      <c r="AD62" s="39">
        <f t="shared" si="51"/>
        <v>97.781851512373976</v>
      </c>
      <c r="AE62" s="38">
        <f t="shared" si="51"/>
        <v>97.995705082319247</v>
      </c>
      <c r="AF62" s="36">
        <f t="shared" si="51"/>
        <v>98.20612029546254</v>
      </c>
      <c r="AG62" s="39">
        <f t="shared" si="51"/>
        <v>97.881514810648667</v>
      </c>
      <c r="AH62" s="38">
        <f t="shared" si="51"/>
        <v>98.082542001460922</v>
      </c>
      <c r="AI62" s="36">
        <f t="shared" si="51"/>
        <v>98.191260744985669</v>
      </c>
      <c r="AJ62" s="39">
        <f t="shared" si="51"/>
        <v>97.797356828193841</v>
      </c>
      <c r="AK62" s="38">
        <f t="shared" si="51"/>
        <v>98.007819772854219</v>
      </c>
      <c r="AL62" s="36">
        <f t="shared" si="51"/>
        <v>98.103228159766559</v>
      </c>
      <c r="AM62" s="39">
        <f t="shared" si="51"/>
        <v>97.806502154328243</v>
      </c>
      <c r="AN62" s="38">
        <f t="shared" si="51"/>
        <v>98.005319148936167</v>
      </c>
      <c r="AO62" s="36">
        <f t="shared" si="51"/>
        <v>98.196690834727633</v>
      </c>
      <c r="AP62" s="93"/>
      <c r="AQ62" s="84"/>
      <c r="AR62" s="84"/>
    </row>
    <row r="63" spans="1:44" s="1" customFormat="1" ht="30.75" customHeight="1" x14ac:dyDescent="0.25">
      <c r="A63" s="190" t="s">
        <v>64</v>
      </c>
      <c r="B63" s="43" t="s">
        <v>27</v>
      </c>
      <c r="C63" s="28">
        <v>6153</v>
      </c>
      <c r="D63" s="29">
        <v>6032</v>
      </c>
      <c r="E63" s="30">
        <v>5949</v>
      </c>
      <c r="F63" s="31">
        <v>5798</v>
      </c>
      <c r="G63" s="29">
        <v>5860</v>
      </c>
      <c r="H63" s="30">
        <v>5889</v>
      </c>
      <c r="I63" s="28">
        <v>5698</v>
      </c>
      <c r="J63" s="29">
        <v>5779</v>
      </c>
      <c r="K63" s="30">
        <v>5824</v>
      </c>
      <c r="L63" s="28">
        <v>5607</v>
      </c>
      <c r="M63" s="29">
        <v>5702</v>
      </c>
      <c r="N63" s="30">
        <v>5760</v>
      </c>
      <c r="O63" s="28">
        <v>5512</v>
      </c>
      <c r="P63" s="29">
        <v>5616</v>
      </c>
      <c r="Q63" s="30">
        <v>5685</v>
      </c>
      <c r="R63" s="28">
        <v>5423</v>
      </c>
      <c r="S63" s="29">
        <v>5532</v>
      </c>
      <c r="T63" s="30">
        <v>5612</v>
      </c>
      <c r="U63" s="28">
        <v>5347</v>
      </c>
      <c r="V63" s="29">
        <v>5460</v>
      </c>
      <c r="W63" s="30">
        <v>5545</v>
      </c>
      <c r="X63" s="28">
        <v>5267</v>
      </c>
      <c r="Y63" s="29">
        <v>5389</v>
      </c>
      <c r="Z63" s="30">
        <v>5484</v>
      </c>
      <c r="AA63" s="28">
        <v>5183</v>
      </c>
      <c r="AB63" s="29">
        <v>5314</v>
      </c>
      <c r="AC63" s="30">
        <v>5418</v>
      </c>
      <c r="AD63" s="28">
        <v>5105</v>
      </c>
      <c r="AE63" s="29">
        <v>5244</v>
      </c>
      <c r="AF63" s="30">
        <v>5353</v>
      </c>
      <c r="AG63" s="28">
        <v>5033</v>
      </c>
      <c r="AH63" s="29">
        <v>5175</v>
      </c>
      <c r="AI63" s="30">
        <v>5294</v>
      </c>
      <c r="AJ63" s="28">
        <v>4958</v>
      </c>
      <c r="AK63" s="29">
        <v>5108</v>
      </c>
      <c r="AL63" s="30">
        <v>5231</v>
      </c>
      <c r="AM63" s="28">
        <v>4889</v>
      </c>
      <c r="AN63" s="29">
        <v>5045</v>
      </c>
      <c r="AO63" s="30">
        <v>5173</v>
      </c>
      <c r="AP63" s="32">
        <f>IF((ISERROR(AM63/$D63)),0,(AM63/$D63)*100)</f>
        <v>81.051061007957557</v>
      </c>
      <c r="AQ63" s="32">
        <f>IF((ISERROR(AN63/$D63)),0,(AN63/$D63)*100)</f>
        <v>83.637267904509287</v>
      </c>
      <c r="AR63" s="32">
        <f>IF((ISERROR(AO63/$D63)),0,(AO63/$D63)*100)</f>
        <v>85.759283819628649</v>
      </c>
    </row>
    <row r="64" spans="1:44" s="99" customFormat="1" x14ac:dyDescent="0.25">
      <c r="A64" s="190"/>
      <c r="B64" s="57" t="s">
        <v>28</v>
      </c>
      <c r="C64" s="34">
        <v>99</v>
      </c>
      <c r="D64" s="35">
        <f>IF((ISERROR(D63/C63)),0,(D63/C63)*100)</f>
        <v>98.033479603445471</v>
      </c>
      <c r="E64" s="36">
        <f>IF((ISERROR(E63/D63)),0,(E63/D63)*100)</f>
        <v>98.624005305039788</v>
      </c>
      <c r="F64" s="37">
        <f>IF((ISERROR(F63/E63)),0,(F63/E63)*100)</f>
        <v>97.461758278702305</v>
      </c>
      <c r="G64" s="38">
        <f>IF((ISERROR(G63/E63)),0,(G63/E63)*100)</f>
        <v>98.503950243738444</v>
      </c>
      <c r="H64" s="36">
        <f t="shared" ref="H64:AO64" si="52">IF((ISERROR(H63/E63)),0,(H63/E63)*100)</f>
        <v>98.991427130610191</v>
      </c>
      <c r="I64" s="39">
        <f t="shared" si="52"/>
        <v>98.275267333563292</v>
      </c>
      <c r="J64" s="38">
        <f t="shared" si="52"/>
        <v>98.617747440273035</v>
      </c>
      <c r="K64" s="36">
        <f t="shared" si="52"/>
        <v>98.896247240618109</v>
      </c>
      <c r="L64" s="39">
        <f t="shared" si="52"/>
        <v>98.402948402948397</v>
      </c>
      <c r="M64" s="38">
        <f t="shared" si="52"/>
        <v>98.667589548364759</v>
      </c>
      <c r="N64" s="36">
        <f t="shared" si="52"/>
        <v>98.901098901098905</v>
      </c>
      <c r="O64" s="39">
        <f t="shared" si="52"/>
        <v>98.305689316925267</v>
      </c>
      <c r="P64" s="38">
        <f t="shared" si="52"/>
        <v>98.491757278148015</v>
      </c>
      <c r="Q64" s="36">
        <f t="shared" si="52"/>
        <v>98.697916666666657</v>
      </c>
      <c r="R64" s="39">
        <f t="shared" si="52"/>
        <v>98.385341074020317</v>
      </c>
      <c r="S64" s="38">
        <f t="shared" si="52"/>
        <v>98.504273504273513</v>
      </c>
      <c r="T64" s="36">
        <f t="shared" si="52"/>
        <v>98.715919085312223</v>
      </c>
      <c r="U64" s="39">
        <f t="shared" si="52"/>
        <v>98.598561681725982</v>
      </c>
      <c r="V64" s="38">
        <f t="shared" si="52"/>
        <v>98.698481561822121</v>
      </c>
      <c r="W64" s="36">
        <f t="shared" si="52"/>
        <v>98.806129722024238</v>
      </c>
      <c r="X64" s="39">
        <f t="shared" si="52"/>
        <v>98.503833925565743</v>
      </c>
      <c r="Y64" s="38">
        <f t="shared" si="52"/>
        <v>98.699633699633708</v>
      </c>
      <c r="Z64" s="36">
        <f t="shared" si="52"/>
        <v>98.899909828674481</v>
      </c>
      <c r="AA64" s="39">
        <f t="shared" si="52"/>
        <v>98.405164230112021</v>
      </c>
      <c r="AB64" s="38">
        <f t="shared" si="52"/>
        <v>98.608276118018196</v>
      </c>
      <c r="AC64" s="36">
        <f t="shared" si="52"/>
        <v>98.796498905908095</v>
      </c>
      <c r="AD64" s="39">
        <f t="shared" si="52"/>
        <v>98.495080069457842</v>
      </c>
      <c r="AE64" s="38">
        <f t="shared" si="52"/>
        <v>98.682724877681594</v>
      </c>
      <c r="AF64" s="36">
        <f t="shared" si="52"/>
        <v>98.800295311923207</v>
      </c>
      <c r="AG64" s="39">
        <f t="shared" si="52"/>
        <v>98.589618021547494</v>
      </c>
      <c r="AH64" s="38">
        <f t="shared" si="52"/>
        <v>98.68421052631578</v>
      </c>
      <c r="AI64" s="36">
        <f t="shared" si="52"/>
        <v>98.897814309732851</v>
      </c>
      <c r="AJ64" s="39">
        <f t="shared" si="52"/>
        <v>98.509835088416452</v>
      </c>
      <c r="AK64" s="38">
        <f t="shared" si="52"/>
        <v>98.705314009661834</v>
      </c>
      <c r="AL64" s="36">
        <f t="shared" si="52"/>
        <v>98.809973554967883</v>
      </c>
      <c r="AM64" s="39">
        <f t="shared" si="52"/>
        <v>98.608309802339662</v>
      </c>
      <c r="AN64" s="38">
        <f t="shared" si="52"/>
        <v>98.766640563821468</v>
      </c>
      <c r="AO64" s="36">
        <f t="shared" si="52"/>
        <v>98.891225387115284</v>
      </c>
      <c r="AP64" s="101"/>
      <c r="AQ64" s="98"/>
      <c r="AR64" s="98"/>
    </row>
    <row r="65" spans="1:44" s="1" customFormat="1" ht="17.25" x14ac:dyDescent="0.25">
      <c r="A65" s="184" t="s">
        <v>65</v>
      </c>
      <c r="B65" s="43" t="s">
        <v>27</v>
      </c>
      <c r="C65" s="28">
        <v>689</v>
      </c>
      <c r="D65" s="29">
        <v>676</v>
      </c>
      <c r="E65" s="30">
        <v>633</v>
      </c>
      <c r="F65" s="31">
        <v>564</v>
      </c>
      <c r="G65" s="29">
        <v>560</v>
      </c>
      <c r="H65" s="30">
        <v>554</v>
      </c>
      <c r="I65" s="28">
        <v>537</v>
      </c>
      <c r="J65" s="29">
        <v>533</v>
      </c>
      <c r="K65" s="30">
        <v>526</v>
      </c>
      <c r="L65" s="28">
        <v>489</v>
      </c>
      <c r="M65" s="29">
        <v>481</v>
      </c>
      <c r="N65" s="30">
        <v>472</v>
      </c>
      <c r="O65" s="28">
        <v>469</v>
      </c>
      <c r="P65" s="29">
        <v>460</v>
      </c>
      <c r="Q65" s="30">
        <v>448</v>
      </c>
      <c r="R65" s="28">
        <v>452</v>
      </c>
      <c r="S65" s="29">
        <v>443</v>
      </c>
      <c r="T65" s="30">
        <v>431</v>
      </c>
      <c r="U65" s="28">
        <v>440</v>
      </c>
      <c r="V65" s="29">
        <v>431</v>
      </c>
      <c r="W65" s="30">
        <v>419</v>
      </c>
      <c r="X65" s="28">
        <v>427</v>
      </c>
      <c r="Y65" s="29">
        <v>417</v>
      </c>
      <c r="Z65" s="30">
        <v>405</v>
      </c>
      <c r="AA65" s="28">
        <v>415</v>
      </c>
      <c r="AB65" s="29">
        <v>405</v>
      </c>
      <c r="AC65" s="30">
        <v>392</v>
      </c>
      <c r="AD65" s="28">
        <v>404</v>
      </c>
      <c r="AE65" s="29">
        <v>393</v>
      </c>
      <c r="AF65" s="30">
        <v>380</v>
      </c>
      <c r="AG65" s="28">
        <v>392</v>
      </c>
      <c r="AH65" s="29">
        <v>379</v>
      </c>
      <c r="AI65" s="30">
        <v>366</v>
      </c>
      <c r="AJ65" s="28">
        <v>388</v>
      </c>
      <c r="AK65" s="29">
        <v>373</v>
      </c>
      <c r="AL65" s="30">
        <v>359</v>
      </c>
      <c r="AM65" s="28">
        <v>383</v>
      </c>
      <c r="AN65" s="29">
        <v>367</v>
      </c>
      <c r="AO65" s="30">
        <v>353</v>
      </c>
      <c r="AP65" s="32">
        <f>IF((ISERROR(AM65/$D65)),0,(AM65/$D65)*100)</f>
        <v>56.656804733727803</v>
      </c>
      <c r="AQ65" s="32">
        <f>IF((ISERROR(AN65/$D65)),0,(AN65/$D65)*100)</f>
        <v>54.289940828402372</v>
      </c>
      <c r="AR65" s="32">
        <f>IF((ISERROR(AO65/$D65)),0,(AO65/$D65)*100)</f>
        <v>52.218934911242599</v>
      </c>
    </row>
    <row r="66" spans="1:44" s="99" customFormat="1" x14ac:dyDescent="0.25">
      <c r="A66" s="184"/>
      <c r="B66" s="57" t="s">
        <v>28</v>
      </c>
      <c r="C66" s="34">
        <v>90.3</v>
      </c>
      <c r="D66" s="35">
        <f>IF((ISERROR(D65/C65)),0,(D65/C65)*100)</f>
        <v>98.113207547169807</v>
      </c>
      <c r="E66" s="36">
        <f>IF((ISERROR(E65/D65)),0,(E65/D65)*100)</f>
        <v>93.639053254437869</v>
      </c>
      <c r="F66" s="37">
        <f>IF((ISERROR(F65/E65)),0,(F65/E65)*100)</f>
        <v>89.099526066350705</v>
      </c>
      <c r="G66" s="38">
        <f>IF((ISERROR(G65/E65)),0,(G65/E65)*100)</f>
        <v>88.467614533965246</v>
      </c>
      <c r="H66" s="36">
        <f t="shared" ref="H66:AO66" si="53">IF((ISERROR(H65/E65)),0,(H65/E65)*100)</f>
        <v>87.519747235387044</v>
      </c>
      <c r="I66" s="39">
        <f t="shared" si="53"/>
        <v>95.212765957446805</v>
      </c>
      <c r="J66" s="38">
        <f t="shared" si="53"/>
        <v>95.178571428571416</v>
      </c>
      <c r="K66" s="36">
        <f t="shared" si="53"/>
        <v>94.945848375451263</v>
      </c>
      <c r="L66" s="39">
        <f t="shared" si="53"/>
        <v>91.061452513966472</v>
      </c>
      <c r="M66" s="38">
        <f t="shared" si="53"/>
        <v>90.243902439024396</v>
      </c>
      <c r="N66" s="36">
        <f t="shared" si="53"/>
        <v>89.733840304182507</v>
      </c>
      <c r="O66" s="39">
        <f t="shared" si="53"/>
        <v>95.910020449897743</v>
      </c>
      <c r="P66" s="38">
        <f t="shared" si="53"/>
        <v>95.634095634095644</v>
      </c>
      <c r="Q66" s="36">
        <f t="shared" si="53"/>
        <v>94.915254237288138</v>
      </c>
      <c r="R66" s="39">
        <f t="shared" si="53"/>
        <v>96.375266524520256</v>
      </c>
      <c r="S66" s="38">
        <f t="shared" si="53"/>
        <v>96.304347826086953</v>
      </c>
      <c r="T66" s="36">
        <f t="shared" si="53"/>
        <v>96.205357142857139</v>
      </c>
      <c r="U66" s="39">
        <f t="shared" si="53"/>
        <v>97.345132743362825</v>
      </c>
      <c r="V66" s="38">
        <f t="shared" si="53"/>
        <v>97.291196388261852</v>
      </c>
      <c r="W66" s="36">
        <f t="shared" si="53"/>
        <v>97.215777262180964</v>
      </c>
      <c r="X66" s="39">
        <f t="shared" si="53"/>
        <v>97.045454545454547</v>
      </c>
      <c r="Y66" s="38">
        <f t="shared" si="53"/>
        <v>96.751740139211137</v>
      </c>
      <c r="Z66" s="36">
        <f t="shared" si="53"/>
        <v>96.658711217183765</v>
      </c>
      <c r="AA66" s="39">
        <f t="shared" si="53"/>
        <v>97.189695550351288</v>
      </c>
      <c r="AB66" s="38">
        <f t="shared" si="53"/>
        <v>97.122302158273371</v>
      </c>
      <c r="AC66" s="36">
        <f t="shared" si="53"/>
        <v>96.790123456790127</v>
      </c>
      <c r="AD66" s="39">
        <f t="shared" si="53"/>
        <v>97.349397590361448</v>
      </c>
      <c r="AE66" s="38">
        <f t="shared" si="53"/>
        <v>97.037037037037038</v>
      </c>
      <c r="AF66" s="36">
        <f t="shared" si="53"/>
        <v>96.938775510204081</v>
      </c>
      <c r="AG66" s="39">
        <f t="shared" si="53"/>
        <v>97.029702970297024</v>
      </c>
      <c r="AH66" s="38">
        <f t="shared" si="53"/>
        <v>96.437659033078887</v>
      </c>
      <c r="AI66" s="36">
        <f t="shared" si="53"/>
        <v>96.315789473684205</v>
      </c>
      <c r="AJ66" s="39">
        <f t="shared" si="53"/>
        <v>98.979591836734699</v>
      </c>
      <c r="AK66" s="38">
        <f t="shared" si="53"/>
        <v>98.416886543535625</v>
      </c>
      <c r="AL66" s="36">
        <f t="shared" si="53"/>
        <v>98.087431693989075</v>
      </c>
      <c r="AM66" s="39">
        <f t="shared" si="53"/>
        <v>98.711340206185568</v>
      </c>
      <c r="AN66" s="38">
        <f t="shared" si="53"/>
        <v>98.391420911528144</v>
      </c>
      <c r="AO66" s="36">
        <f t="shared" si="53"/>
        <v>98.328690807799447</v>
      </c>
      <c r="AP66" s="101"/>
      <c r="AQ66" s="98"/>
      <c r="AR66" s="98"/>
    </row>
    <row r="67" spans="1:44" s="1" customFormat="1" ht="17.25" x14ac:dyDescent="0.25">
      <c r="A67" s="27" t="s">
        <v>66</v>
      </c>
      <c r="B67" s="43" t="s">
        <v>67</v>
      </c>
      <c r="C67" s="102">
        <v>10.07</v>
      </c>
      <c r="D67" s="103">
        <v>10.08</v>
      </c>
      <c r="E67" s="104">
        <v>9.6199999999999992</v>
      </c>
      <c r="F67" s="105">
        <v>8.8699999999999992</v>
      </c>
      <c r="G67" s="103">
        <v>8.7200000000000006</v>
      </c>
      <c r="H67" s="104">
        <v>8.6</v>
      </c>
      <c r="I67" s="102">
        <v>8.61</v>
      </c>
      <c r="J67" s="103">
        <v>8.44</v>
      </c>
      <c r="K67" s="104">
        <v>8.2799999999999994</v>
      </c>
      <c r="L67" s="102">
        <v>8.02</v>
      </c>
      <c r="M67" s="103">
        <v>7.78</v>
      </c>
      <c r="N67" s="104">
        <v>7.57</v>
      </c>
      <c r="O67" s="104">
        <v>7.87</v>
      </c>
      <c r="P67" s="104">
        <v>7.59</v>
      </c>
      <c r="Q67" s="104">
        <v>7.31</v>
      </c>
      <c r="R67" s="104">
        <v>7.75</v>
      </c>
      <c r="S67" s="104">
        <v>7.46</v>
      </c>
      <c r="T67" s="104">
        <v>7.16</v>
      </c>
      <c r="U67" s="104">
        <v>7.72</v>
      </c>
      <c r="V67" s="104">
        <v>7.41</v>
      </c>
      <c r="W67" s="104">
        <v>7.1</v>
      </c>
      <c r="X67" s="104">
        <v>7.66</v>
      </c>
      <c r="Y67" s="104">
        <v>7.31</v>
      </c>
      <c r="Z67" s="104">
        <v>6.99</v>
      </c>
      <c r="AA67" s="104">
        <v>7.61</v>
      </c>
      <c r="AB67" s="104">
        <v>7.25</v>
      </c>
      <c r="AC67" s="104">
        <v>6.89</v>
      </c>
      <c r="AD67" s="104">
        <v>7.57</v>
      </c>
      <c r="AE67" s="104">
        <v>7.18</v>
      </c>
      <c r="AF67" s="104">
        <v>6.81</v>
      </c>
      <c r="AG67" s="104">
        <v>7.51</v>
      </c>
      <c r="AH67" s="104">
        <v>7.06</v>
      </c>
      <c r="AI67" s="104">
        <v>6.68</v>
      </c>
      <c r="AJ67" s="104">
        <v>7.6</v>
      </c>
      <c r="AK67" s="104">
        <v>7.09</v>
      </c>
      <c r="AL67" s="104">
        <v>6.67</v>
      </c>
      <c r="AM67" s="104">
        <v>7.67</v>
      </c>
      <c r="AN67" s="104">
        <v>7.11</v>
      </c>
      <c r="AO67" s="104">
        <v>6.68</v>
      </c>
      <c r="AP67" s="32">
        <f>AM67-C67</f>
        <v>-2.4000000000000004</v>
      </c>
      <c r="AQ67" s="106">
        <f>AN67-C67</f>
        <v>-2.96</v>
      </c>
      <c r="AR67" s="106">
        <f>AO67-C67</f>
        <v>-3.3900000000000006</v>
      </c>
    </row>
    <row r="68" spans="1:44" ht="30.75" customHeight="1" x14ac:dyDescent="0.25">
      <c r="A68" s="184" t="s">
        <v>68</v>
      </c>
      <c r="B68" s="43" t="s">
        <v>27</v>
      </c>
      <c r="C68" s="28">
        <v>269</v>
      </c>
      <c r="D68" s="29">
        <v>191</v>
      </c>
      <c r="E68" s="30">
        <v>133</v>
      </c>
      <c r="F68" s="31">
        <v>133</v>
      </c>
      <c r="G68" s="29">
        <v>129</v>
      </c>
      <c r="H68" s="30">
        <v>126</v>
      </c>
      <c r="I68" s="28">
        <v>130</v>
      </c>
      <c r="J68" s="29">
        <v>124</v>
      </c>
      <c r="K68" s="30">
        <v>120</v>
      </c>
      <c r="L68" s="28">
        <v>129</v>
      </c>
      <c r="M68" s="29">
        <v>121</v>
      </c>
      <c r="N68" s="30">
        <v>116</v>
      </c>
      <c r="O68" s="28">
        <v>126</v>
      </c>
      <c r="P68" s="29">
        <v>118</v>
      </c>
      <c r="Q68" s="30">
        <v>113</v>
      </c>
      <c r="R68" s="28">
        <v>123</v>
      </c>
      <c r="S68" s="29">
        <v>115</v>
      </c>
      <c r="T68" s="30">
        <v>110</v>
      </c>
      <c r="U68" s="28">
        <v>120</v>
      </c>
      <c r="V68" s="29">
        <v>112</v>
      </c>
      <c r="W68" s="30">
        <v>107</v>
      </c>
      <c r="X68" s="28">
        <v>117</v>
      </c>
      <c r="Y68" s="29">
        <v>109</v>
      </c>
      <c r="Z68" s="30">
        <v>104</v>
      </c>
      <c r="AA68" s="28">
        <v>114</v>
      </c>
      <c r="AB68" s="29">
        <v>106</v>
      </c>
      <c r="AC68" s="30">
        <v>101</v>
      </c>
      <c r="AD68" s="28">
        <v>111</v>
      </c>
      <c r="AE68" s="29">
        <v>103</v>
      </c>
      <c r="AF68" s="30">
        <v>98</v>
      </c>
      <c r="AG68" s="28">
        <v>109</v>
      </c>
      <c r="AH68" s="29">
        <v>101</v>
      </c>
      <c r="AI68" s="30">
        <v>96</v>
      </c>
      <c r="AJ68" s="28">
        <v>106</v>
      </c>
      <c r="AK68" s="29">
        <v>98</v>
      </c>
      <c r="AL68" s="30">
        <v>93</v>
      </c>
      <c r="AM68" s="28">
        <v>103</v>
      </c>
      <c r="AN68" s="29">
        <v>95</v>
      </c>
      <c r="AO68" s="30">
        <v>90</v>
      </c>
      <c r="AP68" s="32">
        <f>IF((ISERROR(AM68/$D68)),0,(AM68/$D68)*100)</f>
        <v>53.926701570680621</v>
      </c>
      <c r="AQ68" s="32">
        <f>IF((ISERROR(AN68/$D68)),0,(AN68/$D68)*100)</f>
        <v>49.738219895287962</v>
      </c>
      <c r="AR68" s="32">
        <f>IF((ISERROR(AO68/$D68)),0,(AO68/$D68)*100)</f>
        <v>47.120418848167539</v>
      </c>
    </row>
    <row r="69" spans="1:44" s="99" customFormat="1" ht="20.25" customHeight="1" x14ac:dyDescent="0.25">
      <c r="A69" s="184"/>
      <c r="B69" s="57" t="s">
        <v>28</v>
      </c>
      <c r="C69" s="34">
        <v>89.7</v>
      </c>
      <c r="D69" s="35">
        <f>IF((ISERROR(D68/C68)),0,(D68/C68)*100)</f>
        <v>71.00371747211895</v>
      </c>
      <c r="E69" s="36">
        <f>IF((ISERROR(E68/D68)),0,(E68/D68)*100)</f>
        <v>69.633507853403145</v>
      </c>
      <c r="F69" s="37">
        <f>IF((ISERROR(F68/E68)),0,(F68/E68)*100)</f>
        <v>100</v>
      </c>
      <c r="G69" s="38">
        <f>IF((ISERROR(G68/E68)),0,(G68/E68)*100)</f>
        <v>96.992481203007515</v>
      </c>
      <c r="H69" s="36">
        <f t="shared" ref="H69:AO69" si="54">IF((ISERROR(H68/E68)),0,(H68/E68)*100)</f>
        <v>94.73684210526315</v>
      </c>
      <c r="I69" s="39">
        <f t="shared" si="54"/>
        <v>97.744360902255636</v>
      </c>
      <c r="J69" s="38">
        <f t="shared" si="54"/>
        <v>96.124031007751938</v>
      </c>
      <c r="K69" s="36">
        <f t="shared" si="54"/>
        <v>95.238095238095227</v>
      </c>
      <c r="L69" s="39">
        <f t="shared" si="54"/>
        <v>99.230769230769226</v>
      </c>
      <c r="M69" s="38">
        <f t="shared" si="54"/>
        <v>97.58064516129032</v>
      </c>
      <c r="N69" s="36">
        <f t="shared" si="54"/>
        <v>96.666666666666671</v>
      </c>
      <c r="O69" s="39">
        <f t="shared" si="54"/>
        <v>97.674418604651152</v>
      </c>
      <c r="P69" s="38">
        <f t="shared" si="54"/>
        <v>97.52066115702479</v>
      </c>
      <c r="Q69" s="36">
        <f t="shared" si="54"/>
        <v>97.41379310344827</v>
      </c>
      <c r="R69" s="39">
        <f t="shared" si="54"/>
        <v>97.61904761904762</v>
      </c>
      <c r="S69" s="38">
        <f t="shared" si="54"/>
        <v>97.457627118644069</v>
      </c>
      <c r="T69" s="36">
        <f t="shared" si="54"/>
        <v>97.345132743362825</v>
      </c>
      <c r="U69" s="39">
        <f t="shared" si="54"/>
        <v>97.560975609756099</v>
      </c>
      <c r="V69" s="38">
        <f t="shared" si="54"/>
        <v>97.391304347826093</v>
      </c>
      <c r="W69" s="36">
        <f t="shared" si="54"/>
        <v>97.27272727272728</v>
      </c>
      <c r="X69" s="39">
        <f t="shared" si="54"/>
        <v>97.5</v>
      </c>
      <c r="Y69" s="38">
        <f t="shared" si="54"/>
        <v>97.321428571428569</v>
      </c>
      <c r="Z69" s="36">
        <f>IF((ISERROR(Z68/W68)),0,(Z68/W68)*100)</f>
        <v>97.196261682242991</v>
      </c>
      <c r="AA69" s="39">
        <f t="shared" si="54"/>
        <v>97.435897435897431</v>
      </c>
      <c r="AB69" s="38">
        <f t="shared" si="54"/>
        <v>97.247706422018354</v>
      </c>
      <c r="AC69" s="36">
        <f t="shared" si="54"/>
        <v>97.115384615384613</v>
      </c>
      <c r="AD69" s="39">
        <f t="shared" si="54"/>
        <v>97.368421052631575</v>
      </c>
      <c r="AE69" s="38">
        <f t="shared" si="54"/>
        <v>97.169811320754718</v>
      </c>
      <c r="AF69" s="36">
        <f t="shared" si="54"/>
        <v>97.029702970297024</v>
      </c>
      <c r="AG69" s="39">
        <f t="shared" si="54"/>
        <v>98.198198198198199</v>
      </c>
      <c r="AH69" s="38">
        <f t="shared" si="54"/>
        <v>98.05825242718447</v>
      </c>
      <c r="AI69" s="36">
        <f t="shared" si="54"/>
        <v>97.959183673469383</v>
      </c>
      <c r="AJ69" s="39">
        <f t="shared" si="54"/>
        <v>97.247706422018354</v>
      </c>
      <c r="AK69" s="38">
        <f t="shared" si="54"/>
        <v>97.029702970297024</v>
      </c>
      <c r="AL69" s="36">
        <f t="shared" si="54"/>
        <v>96.875</v>
      </c>
      <c r="AM69" s="39">
        <f t="shared" si="54"/>
        <v>97.169811320754718</v>
      </c>
      <c r="AN69" s="38">
        <f t="shared" si="54"/>
        <v>96.938775510204081</v>
      </c>
      <c r="AO69" s="36">
        <f t="shared" si="54"/>
        <v>96.774193548387103</v>
      </c>
      <c r="AP69" s="101"/>
      <c r="AQ69" s="98"/>
      <c r="AR69" s="98"/>
    </row>
    <row r="70" spans="1:44" ht="17.25" x14ac:dyDescent="0.25">
      <c r="A70" s="50" t="s">
        <v>69</v>
      </c>
      <c r="B70" s="43" t="s">
        <v>67</v>
      </c>
      <c r="C70" s="102">
        <v>3.93</v>
      </c>
      <c r="D70" s="103">
        <v>2.85</v>
      </c>
      <c r="E70" s="104">
        <v>2.02</v>
      </c>
      <c r="F70" s="105">
        <v>2.09</v>
      </c>
      <c r="G70" s="103">
        <v>2.0099999999999998</v>
      </c>
      <c r="H70" s="104">
        <v>1.96</v>
      </c>
      <c r="I70" s="102">
        <v>2.09</v>
      </c>
      <c r="J70" s="103">
        <v>1.96</v>
      </c>
      <c r="K70" s="104">
        <v>1.89</v>
      </c>
      <c r="L70" s="102">
        <v>2.12</v>
      </c>
      <c r="M70" s="103">
        <v>1.96</v>
      </c>
      <c r="N70" s="104">
        <v>1.86</v>
      </c>
      <c r="O70" s="104">
        <v>2.11</v>
      </c>
      <c r="P70" s="104">
        <v>1.95</v>
      </c>
      <c r="Q70" s="104">
        <v>1.84</v>
      </c>
      <c r="R70" s="104">
        <v>2.11</v>
      </c>
      <c r="S70" s="104">
        <v>1.94</v>
      </c>
      <c r="T70" s="104">
        <v>1.83</v>
      </c>
      <c r="U70" s="104">
        <v>2.1</v>
      </c>
      <c r="V70" s="104">
        <v>1.93</v>
      </c>
      <c r="W70" s="104">
        <v>1.81</v>
      </c>
      <c r="X70" s="104">
        <v>2.1</v>
      </c>
      <c r="Y70" s="104">
        <v>1.91</v>
      </c>
      <c r="Z70" s="104">
        <v>1.8</v>
      </c>
      <c r="AA70" s="104">
        <v>2.09</v>
      </c>
      <c r="AB70" s="104">
        <v>1.9</v>
      </c>
      <c r="AC70" s="104">
        <v>1.78</v>
      </c>
      <c r="AD70" s="104">
        <v>2.08</v>
      </c>
      <c r="AE70" s="104">
        <v>1.88</v>
      </c>
      <c r="AF70" s="104">
        <v>1.76</v>
      </c>
      <c r="AG70" s="104">
        <v>2.09</v>
      </c>
      <c r="AH70" s="104">
        <v>1.88</v>
      </c>
      <c r="AI70" s="104">
        <v>1.75</v>
      </c>
      <c r="AJ70" s="104">
        <v>2.08</v>
      </c>
      <c r="AK70" s="104">
        <v>1.86</v>
      </c>
      <c r="AL70" s="104">
        <v>1.73</v>
      </c>
      <c r="AM70" s="104">
        <v>2.06</v>
      </c>
      <c r="AN70" s="104">
        <v>1.84</v>
      </c>
      <c r="AO70" s="104">
        <v>1.7</v>
      </c>
      <c r="AP70" s="32">
        <f>AM70-C70</f>
        <v>-1.87</v>
      </c>
      <c r="AQ70" s="106">
        <f>AN70-C70</f>
        <v>-2.09</v>
      </c>
      <c r="AR70" s="106">
        <f>AO70-C70</f>
        <v>-2.2300000000000004</v>
      </c>
    </row>
    <row r="71" spans="1:44" s="1" customFormat="1" ht="39" customHeight="1" x14ac:dyDescent="0.25">
      <c r="A71" s="184" t="s">
        <v>70</v>
      </c>
      <c r="B71" s="43" t="s">
        <v>71</v>
      </c>
      <c r="C71" s="28">
        <v>20457.72</v>
      </c>
      <c r="D71" s="29">
        <v>23425.51</v>
      </c>
      <c r="E71" s="30">
        <v>26505.95</v>
      </c>
      <c r="F71" s="31">
        <v>28149.34</v>
      </c>
      <c r="G71" s="29">
        <v>28414.39</v>
      </c>
      <c r="H71" s="30">
        <v>28652.9</v>
      </c>
      <c r="I71" s="28">
        <v>29711.63</v>
      </c>
      <c r="J71" s="29">
        <v>30261.33</v>
      </c>
      <c r="K71" s="30">
        <v>30744.560000000001</v>
      </c>
      <c r="L71" s="28">
        <v>31330.89</v>
      </c>
      <c r="M71" s="29">
        <v>32213.18</v>
      </c>
      <c r="N71" s="30">
        <v>33050.400000000001</v>
      </c>
      <c r="O71" s="28">
        <v>33054.1</v>
      </c>
      <c r="P71" s="29">
        <v>34274.839999999997</v>
      </c>
      <c r="Q71" s="30">
        <v>35463.1</v>
      </c>
      <c r="R71" s="28">
        <v>34839.199999999997</v>
      </c>
      <c r="S71" s="29">
        <v>36468.339999999997</v>
      </c>
      <c r="T71" s="30">
        <v>38051.9</v>
      </c>
      <c r="U71" s="28">
        <v>36790.19</v>
      </c>
      <c r="V71" s="29">
        <v>38838.730000000003</v>
      </c>
      <c r="W71" s="30">
        <v>40867.74</v>
      </c>
      <c r="X71" s="28">
        <v>38813.660000000003</v>
      </c>
      <c r="Y71" s="29">
        <v>41285.53</v>
      </c>
      <c r="Z71" s="30">
        <v>43810.17</v>
      </c>
      <c r="AA71" s="28">
        <v>40870.83</v>
      </c>
      <c r="AB71" s="29">
        <v>43927.77</v>
      </c>
      <c r="AC71" s="30">
        <v>47008.34</v>
      </c>
      <c r="AD71" s="28">
        <v>43118.6</v>
      </c>
      <c r="AE71" s="29">
        <v>46739.17</v>
      </c>
      <c r="AF71" s="30">
        <v>50486.81</v>
      </c>
      <c r="AG71" s="28">
        <v>45447.1</v>
      </c>
      <c r="AH71" s="29">
        <v>49683.76</v>
      </c>
      <c r="AI71" s="30">
        <v>54222.82</v>
      </c>
      <c r="AJ71" s="28">
        <v>47946.69</v>
      </c>
      <c r="AK71" s="29">
        <v>52863.56</v>
      </c>
      <c r="AL71" s="30">
        <v>58235.28</v>
      </c>
      <c r="AM71" s="28">
        <v>50583.76</v>
      </c>
      <c r="AN71" s="29">
        <v>56299.7</v>
      </c>
      <c r="AO71" s="30">
        <v>62544.741000000002</v>
      </c>
      <c r="AP71" s="32">
        <f>IF((ISERROR(AM71/$D71)),0,(AM71/$D71)*100)</f>
        <v>215.93450900321915</v>
      </c>
      <c r="AQ71" s="32">
        <f>IF((ISERROR(AN71/$D71)),0,(AN71/$D71)*100)</f>
        <v>240.33500231158254</v>
      </c>
      <c r="AR71" s="32">
        <f>IF((ISERROR(AO71/$D71)),0,(AO71/$D71)*100)</f>
        <v>266.9941486866241</v>
      </c>
    </row>
    <row r="72" spans="1:44" s="99" customFormat="1" x14ac:dyDescent="0.25">
      <c r="A72" s="184"/>
      <c r="B72" s="57" t="s">
        <v>28</v>
      </c>
      <c r="C72" s="34">
        <v>108.36</v>
      </c>
      <c r="D72" s="35">
        <f>IF((ISERROR(D71/C71)),0,(D71/C71)*100)</f>
        <v>114.50694407783466</v>
      </c>
      <c r="E72" s="36">
        <f t="shared" ref="E72:F72" si="55">IF((ISERROR(E71/D71)),0,(E71/D71)*100)</f>
        <v>113.14993782419252</v>
      </c>
      <c r="F72" s="37">
        <f t="shared" si="55"/>
        <v>106.20007960476798</v>
      </c>
      <c r="G72" s="38">
        <f t="shared" ref="G72" si="56">IF((ISERROR(G71/E71)),0,(G71/E71)*100)</f>
        <v>107.20004376375869</v>
      </c>
      <c r="H72" s="36">
        <f t="shared" ref="H72:AO72" si="57">IF((ISERROR(H71/E71)),0,(H71/E71)*100)</f>
        <v>108.09987946102669</v>
      </c>
      <c r="I72" s="39">
        <f t="shared" si="57"/>
        <v>105.5500057905443</v>
      </c>
      <c r="J72" s="38">
        <f t="shared" si="57"/>
        <v>106.50001636494748</v>
      </c>
      <c r="K72" s="36">
        <f t="shared" si="57"/>
        <v>107.29999406691819</v>
      </c>
      <c r="L72" s="39">
        <f t="shared" si="57"/>
        <v>105.44991977888793</v>
      </c>
      <c r="M72" s="38">
        <f t="shared" si="57"/>
        <v>106.44998088319318</v>
      </c>
      <c r="N72" s="36">
        <f t="shared" si="57"/>
        <v>107.49999349478412</v>
      </c>
      <c r="O72" s="39">
        <f t="shared" si="57"/>
        <v>105.50003526870766</v>
      </c>
      <c r="P72" s="38">
        <f t="shared" si="57"/>
        <v>106.40005115918389</v>
      </c>
      <c r="Q72" s="36">
        <f t="shared" si="57"/>
        <v>107.30006293418535</v>
      </c>
      <c r="R72" s="39">
        <f t="shared" si="57"/>
        <v>105.40054032631352</v>
      </c>
      <c r="S72" s="38">
        <f t="shared" si="57"/>
        <v>106.39973811693942</v>
      </c>
      <c r="T72" s="36">
        <f t="shared" si="57"/>
        <v>107.29998223505559</v>
      </c>
      <c r="U72" s="39">
        <f t="shared" si="57"/>
        <v>105.59998507428416</v>
      </c>
      <c r="V72" s="38">
        <f t="shared" si="57"/>
        <v>106.49985713635446</v>
      </c>
      <c r="W72" s="36">
        <f t="shared" si="57"/>
        <v>107.3999984232062</v>
      </c>
      <c r="X72" s="39">
        <f t="shared" si="57"/>
        <v>105.50002595800674</v>
      </c>
      <c r="Y72" s="38">
        <f t="shared" si="57"/>
        <v>106.29989703576814</v>
      </c>
      <c r="Z72" s="36">
        <f t="shared" si="57"/>
        <v>107.19988430972694</v>
      </c>
      <c r="AA72" s="39">
        <f t="shared" si="57"/>
        <v>105.30011856650468</v>
      </c>
      <c r="AB72" s="38">
        <f t="shared" si="57"/>
        <v>106.39991784046371</v>
      </c>
      <c r="AC72" s="36">
        <f t="shared" si="57"/>
        <v>107.30006297624502</v>
      </c>
      <c r="AD72" s="39">
        <f t="shared" si="57"/>
        <v>105.49969256802467</v>
      </c>
      <c r="AE72" s="38">
        <f t="shared" si="57"/>
        <v>106.40005172126881</v>
      </c>
      <c r="AF72" s="36">
        <f t="shared" si="57"/>
        <v>107.39968694916691</v>
      </c>
      <c r="AG72" s="39">
        <f t="shared" si="57"/>
        <v>105.40022171406306</v>
      </c>
      <c r="AH72" s="38">
        <f t="shared" si="57"/>
        <v>106.30004769019219</v>
      </c>
      <c r="AI72" s="36">
        <f t="shared" si="57"/>
        <v>107.3999723888279</v>
      </c>
      <c r="AJ72" s="39">
        <f t="shared" si="57"/>
        <v>105.4999988998198</v>
      </c>
      <c r="AK72" s="38">
        <f t="shared" si="57"/>
        <v>106.40007922105734</v>
      </c>
      <c r="AL72" s="36">
        <f t="shared" si="57"/>
        <v>107.39994710714049</v>
      </c>
      <c r="AM72" s="39">
        <f t="shared" si="57"/>
        <v>105.5000042755819</v>
      </c>
      <c r="AN72" s="38">
        <f t="shared" si="57"/>
        <v>106.50001626829521</v>
      </c>
      <c r="AO72" s="36">
        <f t="shared" si="57"/>
        <v>107.40008633941487</v>
      </c>
      <c r="AP72" s="97"/>
      <c r="AQ72" s="98"/>
      <c r="AR72" s="98"/>
    </row>
    <row r="73" spans="1:44" s="1" customFormat="1" ht="17.25" x14ac:dyDescent="0.25">
      <c r="A73" s="50" t="s">
        <v>72</v>
      </c>
      <c r="B73" s="82" t="s">
        <v>67</v>
      </c>
      <c r="C73" s="51">
        <f t="shared" ref="C73:AO73" si="58">IF((ISERROR(C72/C42)),0,(C72/C42)*100)</f>
        <v>101.24264224983651</v>
      </c>
      <c r="D73" s="52">
        <f t="shared" si="58"/>
        <v>99.875223792267477</v>
      </c>
      <c r="E73" s="53">
        <f t="shared" si="58"/>
        <v>105.24619522152869</v>
      </c>
      <c r="F73" s="54">
        <f t="shared" si="58"/>
        <v>100.23417711320705</v>
      </c>
      <c r="G73" s="87">
        <f t="shared" si="58"/>
        <v>101.44060880227188</v>
      </c>
      <c r="H73" s="88">
        <f t="shared" si="58"/>
        <v>102.53945521853511</v>
      </c>
      <c r="I73" s="89">
        <f t="shared" si="58"/>
        <v>100.41423211555799</v>
      </c>
      <c r="J73" s="87">
        <f t="shared" si="58"/>
        <v>101.68012195035629</v>
      </c>
      <c r="K73" s="88">
        <f t="shared" si="58"/>
        <v>102.64936822313217</v>
      </c>
      <c r="L73" s="89">
        <f t="shared" si="58"/>
        <v>100.23756632974137</v>
      </c>
      <c r="M73" s="87">
        <f t="shared" si="58"/>
        <v>101.76862417131281</v>
      </c>
      <c r="N73" s="88">
        <f t="shared" si="58"/>
        <v>103.16818575335101</v>
      </c>
      <c r="O73" s="89">
        <f t="shared" si="58"/>
        <v>101.2476346148826</v>
      </c>
      <c r="P73" s="87">
        <f t="shared" si="58"/>
        <v>102.30774149921528</v>
      </c>
      <c r="Q73" s="88">
        <f t="shared" si="58"/>
        <v>103.47161324415173</v>
      </c>
      <c r="R73" s="89">
        <f t="shared" si="58"/>
        <v>101.15215002525288</v>
      </c>
      <c r="S73" s="87">
        <f t="shared" si="58"/>
        <v>102.30744049705713</v>
      </c>
      <c r="T73" s="88">
        <f t="shared" si="58"/>
        <v>103.47153542435447</v>
      </c>
      <c r="U73" s="89">
        <f t="shared" si="58"/>
        <v>101.34355573347808</v>
      </c>
      <c r="V73" s="87">
        <f t="shared" si="58"/>
        <v>102.40370878495622</v>
      </c>
      <c r="W73" s="88">
        <f t="shared" si="58"/>
        <v>103.56798305034349</v>
      </c>
      <c r="X73" s="89">
        <f t="shared" si="58"/>
        <v>101.24762567946904</v>
      </c>
      <c r="Y73" s="87">
        <f t="shared" si="58"/>
        <v>102.21143945746935</v>
      </c>
      <c r="Z73" s="88">
        <f t="shared" si="58"/>
        <v>103.37500897755731</v>
      </c>
      <c r="AA73" s="89">
        <f t="shared" si="58"/>
        <v>101.05577597553233</v>
      </c>
      <c r="AB73" s="87">
        <f t="shared" si="58"/>
        <v>102.30761330813817</v>
      </c>
      <c r="AC73" s="88">
        <f t="shared" si="58"/>
        <v>103.47161328471071</v>
      </c>
      <c r="AD73" s="89">
        <f t="shared" si="58"/>
        <v>101.24730572747089</v>
      </c>
      <c r="AE73" s="87">
        <f t="shared" si="58"/>
        <v>102.30774203968154</v>
      </c>
      <c r="AF73" s="88">
        <f t="shared" si="58"/>
        <v>103.56768268964987</v>
      </c>
      <c r="AG73" s="89">
        <f t="shared" si="58"/>
        <v>101.15184425533883</v>
      </c>
      <c r="AH73" s="87">
        <f t="shared" si="58"/>
        <v>102.21158431749248</v>
      </c>
      <c r="AI73" s="88">
        <f t="shared" si="58"/>
        <v>103.5679579448678</v>
      </c>
      <c r="AJ73" s="89">
        <f t="shared" si="58"/>
        <v>101.24759971191919</v>
      </c>
      <c r="AK73" s="87">
        <f t="shared" si="58"/>
        <v>102.30776848178591</v>
      </c>
      <c r="AL73" s="88">
        <f t="shared" si="58"/>
        <v>103.56793356522709</v>
      </c>
      <c r="AM73" s="89">
        <f t="shared" si="58"/>
        <v>101.24760487099991</v>
      </c>
      <c r="AN73" s="87">
        <f t="shared" si="58"/>
        <v>102.4038617964377</v>
      </c>
      <c r="AO73" s="88">
        <f t="shared" si="58"/>
        <v>103.56806782971539</v>
      </c>
      <c r="AP73" s="68">
        <f t="shared" ref="AP73:AR73" si="59">$D73*$E73*F73*I73*L73*O73*R73*U73*X73*AA73*AD73*AG73*AJ73*AM73/1E+26</f>
        <v>118.23190587997391</v>
      </c>
      <c r="AQ73" s="68">
        <f t="shared" si="59"/>
        <v>135.48724323887365</v>
      </c>
      <c r="AR73" s="68">
        <f t="shared" si="59"/>
        <v>155.76236076105582</v>
      </c>
    </row>
    <row r="74" spans="1:44" x14ac:dyDescent="0.25">
      <c r="C74" s="107"/>
      <c r="D74" s="108"/>
      <c r="E74" s="107"/>
      <c r="F74" s="107"/>
      <c r="G74" s="107"/>
      <c r="H74" s="107"/>
      <c r="I74" s="107"/>
      <c r="J74" s="107"/>
      <c r="K74" s="107"/>
    </row>
  </sheetData>
  <mergeCells count="38">
    <mergeCell ref="N1:P1"/>
    <mergeCell ref="A65:A66"/>
    <mergeCell ref="A68:A69"/>
    <mergeCell ref="A71:A72"/>
    <mergeCell ref="A50:A51"/>
    <mergeCell ref="A52:A53"/>
    <mergeCell ref="A57:A58"/>
    <mergeCell ref="A61:A62"/>
    <mergeCell ref="A63:A64"/>
    <mergeCell ref="A54:A55"/>
    <mergeCell ref="A43:A44"/>
    <mergeCell ref="A46:A47"/>
    <mergeCell ref="AG7:AI7"/>
    <mergeCell ref="AJ7:AL7"/>
    <mergeCell ref="AM7:AO7"/>
    <mergeCell ref="A10:A11"/>
    <mergeCell ref="A39:A40"/>
    <mergeCell ref="AA7:AC7"/>
    <mergeCell ref="AD7:AF7"/>
    <mergeCell ref="C7:C8"/>
    <mergeCell ref="D7:D8"/>
    <mergeCell ref="E7:E8"/>
    <mergeCell ref="F7:H7"/>
    <mergeCell ref="I7:K7"/>
    <mergeCell ref="L7:N7"/>
    <mergeCell ref="O7:Q7"/>
    <mergeCell ref="AD6:AO6"/>
    <mergeCell ref="AP6:AR9"/>
    <mergeCell ref="A2:T2"/>
    <mergeCell ref="A3:T3"/>
    <mergeCell ref="A4:T4"/>
    <mergeCell ref="A6:A8"/>
    <mergeCell ref="B6:B8"/>
    <mergeCell ref="F6:N6"/>
    <mergeCell ref="O6:AC6"/>
    <mergeCell ref="U7:W7"/>
    <mergeCell ref="X7:Z7"/>
    <mergeCell ref="R7:T7"/>
  </mergeCells>
  <pageMargins left="0.70866141732283472" right="0.39370078740157483" top="0.35433070866141736" bottom="0.15748031496062992" header="0.27559055118110237" footer="0.15748031496062992"/>
  <pageSetup paperSize="9" scale="28" fitToWidth="3" orientation="landscape" r:id="rId1"/>
  <rowBreaks count="1" manualBreakCount="1">
    <brk id="40" max="16383" man="1"/>
  </rowBreaks>
  <colBreaks count="2" manualBreakCount="2">
    <brk id="23" max="1048575" man="1"/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Луппова</dc:creator>
  <cp:lastModifiedBy>Ольга Алексеевна</cp:lastModifiedBy>
  <cp:lastPrinted>2024-11-05T11:30:14Z</cp:lastPrinted>
  <dcterms:created xsi:type="dcterms:W3CDTF">2023-05-02T08:30:29Z</dcterms:created>
  <dcterms:modified xsi:type="dcterms:W3CDTF">2024-11-05T11:31:10Z</dcterms:modified>
</cp:coreProperties>
</file>